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mc:AlternateContent xmlns:mc="http://schemas.openxmlformats.org/markup-compatibility/2006">
    <mc:Choice Requires="x15">
      <x15ac:absPath xmlns:x15ac="http://schemas.microsoft.com/office/spreadsheetml/2010/11/ac" url="C:\Users\asertic1\Desktop\"/>
    </mc:Choice>
  </mc:AlternateContent>
  <xr:revisionPtr revIDLastSave="0" documentId="10_ncr:100000_{1112C767-657C-47BB-8B86-DEC5B1E3419A}" xr6:coauthVersionLast="31"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17"/>
</workbook>
</file>

<file path=xl/calcChain.xml><?xml version="1.0" encoding="utf-8"?>
<calcChain xmlns="http://schemas.openxmlformats.org/spreadsheetml/2006/main">
  <c r="L1429" i="9" l="1"/>
  <c r="J1429" i="9"/>
  <c r="F299" i="9"/>
  <c r="F298" i="9"/>
  <c r="F297" i="9"/>
  <c r="F296" i="9"/>
  <c r="F295" i="9"/>
  <c r="F294" i="9"/>
  <c r="F293" i="9"/>
  <c r="G292" i="9"/>
  <c r="F292" i="9"/>
  <c r="H291" i="9"/>
  <c r="G291" i="9"/>
  <c r="F291" i="9"/>
  <c r="E291" i="9"/>
  <c r="B291" i="9"/>
  <c r="H290" i="9"/>
  <c r="E290" i="9" s="1"/>
  <c r="B290" i="9" s="1"/>
  <c r="G290" i="9"/>
  <c r="F290" i="9"/>
  <c r="F289" i="9"/>
  <c r="H288" i="9"/>
  <c r="G288" i="9"/>
  <c r="F288" i="9"/>
  <c r="E288" i="9"/>
  <c r="B288" i="9" s="1"/>
  <c r="F287" i="9"/>
  <c r="H286" i="9"/>
  <c r="G286" i="9"/>
  <c r="F286" i="9"/>
  <c r="E286" i="9"/>
  <c r="B286" i="9"/>
  <c r="H285" i="9"/>
  <c r="G285" i="9"/>
  <c r="F285" i="9"/>
  <c r="E285" i="9"/>
  <c r="B285" i="9" s="1"/>
  <c r="H284" i="9"/>
  <c r="G284" i="9"/>
  <c r="F284" i="9"/>
  <c r="E284" i="9"/>
  <c r="B284" i="9" s="1"/>
  <c r="H283" i="9"/>
  <c r="G283" i="9"/>
  <c r="F283" i="9"/>
  <c r="F282" i="9"/>
  <c r="H281" i="9"/>
  <c r="G281" i="9"/>
  <c r="F281" i="9"/>
  <c r="E281" i="9"/>
  <c r="B281" i="9"/>
  <c r="H280" i="9"/>
  <c r="G280" i="9"/>
  <c r="F280" i="9"/>
  <c r="E280" i="9"/>
  <c r="B280" i="9" s="1"/>
  <c r="H279" i="9"/>
  <c r="E279" i="9" s="1"/>
  <c r="B279" i="9" s="1"/>
  <c r="G279" i="9"/>
  <c r="F279" i="9"/>
  <c r="G278" i="9"/>
  <c r="F278" i="9"/>
  <c r="E278" i="9"/>
  <c r="B278" i="9" s="1"/>
  <c r="G277" i="9"/>
  <c r="F277" i="9"/>
  <c r="E277" i="9"/>
  <c r="B277" i="9" s="1"/>
  <c r="F276" i="9"/>
  <c r="F275" i="9"/>
  <c r="L274" i="9"/>
  <c r="F274" i="9" s="1"/>
  <c r="H274" i="9"/>
  <c r="G274" i="9"/>
  <c r="I273" i="9"/>
  <c r="E273" i="9" s="1"/>
  <c r="B273" i="9" s="1"/>
  <c r="H273" i="9"/>
  <c r="F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E225" i="9" s="1"/>
  <c r="B225" i="9" s="1"/>
  <c r="G225" i="9"/>
  <c r="F225" i="9"/>
  <c r="M224" i="9"/>
  <c r="L224" i="9"/>
  <c r="F224" i="9"/>
  <c r="E224" i="9"/>
  <c r="B224" i="9"/>
  <c r="M223" i="9"/>
  <c r="L223" i="9"/>
  <c r="F223" i="9"/>
  <c r="E223" i="9"/>
  <c r="B223" i="9"/>
  <c r="M222" i="9"/>
  <c r="L222" i="9"/>
  <c r="F222" i="9"/>
  <c r="E222" i="9"/>
  <c r="B222" i="9"/>
  <c r="M221" i="9"/>
  <c r="L221" i="9"/>
  <c r="F221" i="9" s="1"/>
  <c r="B221" i="9" s="1"/>
  <c r="E221" i="9"/>
  <c r="M220" i="9"/>
  <c r="L220" i="9"/>
  <c r="F220" i="9"/>
  <c r="E220" i="9"/>
  <c r="B220" i="9"/>
  <c r="M219" i="9"/>
  <c r="L219" i="9"/>
  <c r="E219" i="9"/>
  <c r="M218" i="9"/>
  <c r="L218" i="9"/>
  <c r="F218" i="9"/>
  <c r="E218" i="9"/>
  <c r="B218" i="9"/>
  <c r="M217" i="9"/>
  <c r="L217" i="9"/>
  <c r="E217" i="9"/>
  <c r="M216" i="9"/>
  <c r="L216" i="9"/>
  <c r="E216" i="9"/>
  <c r="M215" i="9"/>
  <c r="L215" i="9"/>
  <c r="F215" i="9"/>
  <c r="E215" i="9"/>
  <c r="B215" i="9"/>
  <c r="M214" i="9"/>
  <c r="L214" i="9"/>
  <c r="E214" i="9"/>
  <c r="M213" i="9"/>
  <c r="L213" i="9"/>
  <c r="F213" i="9"/>
  <c r="E213" i="9"/>
  <c r="B213" i="9"/>
  <c r="M212" i="9"/>
  <c r="L212" i="9"/>
  <c r="F212" i="9"/>
  <c r="E212" i="9"/>
  <c r="B212" i="9"/>
  <c r="G211" i="9"/>
  <c r="F211" i="9"/>
  <c r="E211" i="9"/>
  <c r="B211" i="9" s="1"/>
  <c r="G210" i="9"/>
  <c r="F210" i="9"/>
  <c r="E210" i="9"/>
  <c r="B210" i="9"/>
  <c r="F209" i="9"/>
  <c r="F208" i="9"/>
  <c r="G207" i="9"/>
  <c r="F207" i="9"/>
  <c r="E207" i="9"/>
  <c r="B207" i="9" s="1"/>
  <c r="G206" i="9"/>
  <c r="F206" i="9"/>
  <c r="E206" i="9"/>
  <c r="B206" i="9"/>
  <c r="F205" i="9"/>
  <c r="F204" i="9"/>
  <c r="G203" i="9"/>
  <c r="F203" i="9"/>
  <c r="E203" i="9"/>
  <c r="B203" i="9" s="1"/>
  <c r="G202" i="9"/>
  <c r="F202" i="9"/>
  <c r="E202" i="9"/>
  <c r="B202" i="9"/>
  <c r="F201" i="9"/>
  <c r="F200" i="9"/>
  <c r="G199" i="9"/>
  <c r="F199" i="9"/>
  <c r="E199" i="9"/>
  <c r="B199" i="9"/>
  <c r="G198" i="9"/>
  <c r="F198" i="9"/>
  <c r="E198" i="9"/>
  <c r="B198" i="9"/>
  <c r="G197" i="9"/>
  <c r="F197" i="9"/>
  <c r="E197" i="9"/>
  <c r="B197" i="9"/>
  <c r="F196" i="9"/>
  <c r="G195" i="9"/>
  <c r="F195" i="9"/>
  <c r="E195" i="9"/>
  <c r="B195" i="9"/>
  <c r="G194" i="9"/>
  <c r="F194" i="9"/>
  <c r="E194" i="9"/>
  <c r="B194" i="9"/>
  <c r="G193" i="9"/>
  <c r="F193" i="9"/>
  <c r="E193" i="9"/>
  <c r="B193" i="9"/>
  <c r="F192" i="9"/>
  <c r="L191" i="9"/>
  <c r="G191" i="9"/>
  <c r="F191" i="9"/>
  <c r="E191" i="9"/>
  <c r="B191" i="9" s="1"/>
  <c r="G190" i="9"/>
  <c r="F190" i="9"/>
  <c r="E190" i="9"/>
  <c r="B190" i="9" s="1"/>
  <c r="G189" i="9"/>
  <c r="F189" i="9"/>
  <c r="E189" i="9"/>
  <c r="B189" i="9"/>
  <c r="G188" i="9"/>
  <c r="F188" i="9"/>
  <c r="E188" i="9"/>
  <c r="B188" i="9"/>
  <c r="F187" i="9"/>
  <c r="F186" i="9"/>
  <c r="F185" i="9"/>
  <c r="G184" i="9"/>
  <c r="F184" i="9"/>
  <c r="E184" i="9"/>
  <c r="B184" i="9"/>
  <c r="G183" i="9"/>
  <c r="F183" i="9"/>
  <c r="E183" i="9"/>
  <c r="B183" i="9"/>
  <c r="G182" i="9"/>
  <c r="F182" i="9"/>
  <c r="E182" i="9"/>
  <c r="B182" i="9"/>
  <c r="G181" i="9"/>
  <c r="F181" i="9"/>
  <c r="E181" i="9"/>
  <c r="B181" i="9"/>
  <c r="G180" i="9"/>
  <c r="F180" i="9"/>
  <c r="E180" i="9"/>
  <c r="B180" i="9" s="1"/>
  <c r="G179" i="9"/>
  <c r="F179" i="9"/>
  <c r="E179" i="9"/>
  <c r="B179" i="9"/>
  <c r="G178" i="9"/>
  <c r="F178" i="9"/>
  <c r="E178" i="9"/>
  <c r="B178" i="9"/>
  <c r="G177" i="9"/>
  <c r="F177" i="9"/>
  <c r="E177" i="9"/>
  <c r="B177" i="9"/>
  <c r="F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G166" i="9"/>
  <c r="F166" i="9"/>
  <c r="E166" i="9"/>
  <c r="B166" i="9"/>
  <c r="H165" i="9"/>
  <c r="G165" i="9"/>
  <c r="F165" i="9"/>
  <c r="E165" i="9"/>
  <c r="B165" i="9"/>
  <c r="H164" i="9"/>
  <c r="G164" i="9"/>
  <c r="F164" i="9"/>
  <c r="E164" i="9"/>
  <c r="B164" i="9"/>
  <c r="G163" i="9"/>
  <c r="F163" i="9"/>
  <c r="E163" i="9"/>
  <c r="B163" i="9"/>
  <c r="G162" i="9"/>
  <c r="F162" i="9"/>
  <c r="E162" i="9"/>
  <c r="B162" i="9"/>
  <c r="F161"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E93" i="9" s="1"/>
  <c r="B93" i="9" s="1"/>
  <c r="G93" i="9"/>
  <c r="F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s="1"/>
  <c r="H68" i="9"/>
  <c r="G68" i="9"/>
  <c r="F68" i="9"/>
  <c r="E68" i="9"/>
  <c r="B68" i="9"/>
  <c r="H67" i="9"/>
  <c r="G67" i="9"/>
  <c r="F67" i="9"/>
  <c r="E67" i="9"/>
  <c r="B67" i="9" s="1"/>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s="1"/>
  <c r="H57" i="9"/>
  <c r="G57" i="9"/>
  <c r="F57" i="9"/>
  <c r="E57" i="9"/>
  <c r="B57" i="9"/>
  <c r="H56" i="9"/>
  <c r="G56" i="9"/>
  <c r="F56" i="9"/>
  <c r="E56" i="9"/>
  <c r="B56" i="9"/>
  <c r="H55" i="9"/>
  <c r="G55" i="9"/>
  <c r="F55" i="9"/>
  <c r="E55" i="9"/>
  <c r="B55" i="9"/>
  <c r="H54" i="9"/>
  <c r="E54" i="9" s="1"/>
  <c r="B54" i="9" s="1"/>
  <c r="G54" i="9"/>
  <c r="F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E46" i="9" s="1"/>
  <c r="B46" i="9" s="1"/>
  <c r="G46" i="9"/>
  <c r="F46" i="9"/>
  <c r="H45" i="9"/>
  <c r="E45" i="9" s="1"/>
  <c r="B45" i="9" s="1"/>
  <c r="G45" i="9"/>
  <c r="F45" i="9"/>
  <c r="H44" i="9"/>
  <c r="G44" i="9"/>
  <c r="F44" i="9"/>
  <c r="E44" i="9"/>
  <c r="B44" i="9" s="1"/>
  <c r="H43" i="9"/>
  <c r="E43" i="9" s="1"/>
  <c r="B43" i="9" s="1"/>
  <c r="G43" i="9"/>
  <c r="F43" i="9"/>
  <c r="H42" i="9"/>
  <c r="E42" i="9" s="1"/>
  <c r="B42" i="9" s="1"/>
  <c r="G42" i="9"/>
  <c r="F42" i="9"/>
  <c r="H41" i="9"/>
  <c r="E41" i="9" s="1"/>
  <c r="B41" i="9" s="1"/>
  <c r="G41" i="9"/>
  <c r="F41" i="9"/>
  <c r="H40" i="9"/>
  <c r="E40" i="9" s="1"/>
  <c r="B40" i="9" s="1"/>
  <c r="G40" i="9"/>
  <c r="F40" i="9"/>
  <c r="H39" i="9"/>
  <c r="E39" i="9" s="1"/>
  <c r="B39" i="9" s="1"/>
  <c r="G39" i="9"/>
  <c r="F39" i="9"/>
  <c r="H38" i="9"/>
  <c r="G38" i="9"/>
  <c r="F38" i="9"/>
  <c r="E38" i="9"/>
  <c r="B38" i="9"/>
  <c r="H37" i="9"/>
  <c r="G37" i="9"/>
  <c r="F37" i="9"/>
  <c r="E37" i="9"/>
  <c r="B37" i="9" s="1"/>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E30" i="9" s="1"/>
  <c r="B30" i="9" s="1"/>
  <c r="G30" i="9"/>
  <c r="F30" i="9"/>
  <c r="H29" i="9"/>
  <c r="G29" i="9"/>
  <c r="F29" i="9"/>
  <c r="E29" i="9"/>
  <c r="B29" i="9" s="1"/>
  <c r="H28" i="9"/>
  <c r="G28" i="9"/>
  <c r="F28" i="9"/>
  <c r="E28" i="9"/>
  <c r="B28" i="9"/>
  <c r="H27" i="9"/>
  <c r="G27" i="9"/>
  <c r="F27" i="9"/>
  <c r="E27" i="9"/>
  <c r="B27" i="9"/>
  <c r="H26" i="9"/>
  <c r="G26" i="9"/>
  <c r="F26" i="9"/>
  <c r="H25" i="9"/>
  <c r="G25" i="9"/>
  <c r="F25" i="9"/>
  <c r="E25" i="9"/>
  <c r="B25" i="9"/>
  <c r="H24" i="9"/>
  <c r="G24" i="9"/>
  <c r="F24" i="9"/>
  <c r="E24" i="9"/>
  <c r="B24" i="9"/>
  <c r="H23" i="9"/>
  <c r="G23" i="9"/>
  <c r="F23" i="9"/>
  <c r="E23" i="9"/>
  <c r="B23" i="9"/>
  <c r="H22" i="9"/>
  <c r="G22" i="9"/>
  <c r="F22" i="9"/>
  <c r="E22" i="9"/>
  <c r="B22" i="9"/>
  <c r="H21" i="9"/>
  <c r="E21" i="9" s="1"/>
  <c r="B21" i="9" s="1"/>
  <c r="G21" i="9"/>
  <c r="F21" i="9"/>
  <c r="F20" i="9"/>
  <c r="I10" i="9"/>
  <c r="F4" i="9"/>
  <c r="O3" i="9"/>
  <c r="I3" i="9"/>
  <c r="H3" i="9"/>
  <c r="G3" i="9"/>
  <c r="D101" i="8"/>
  <c r="I36" i="3" s="1"/>
  <c r="D95" i="8"/>
  <c r="D90" i="8"/>
  <c r="C1565" i="1" s="1"/>
  <c r="D85" i="8"/>
  <c r="D80" i="8"/>
  <c r="D75" i="8"/>
  <c r="D70" i="8"/>
  <c r="D65" i="8"/>
  <c r="D60" i="8"/>
  <c r="D55" i="8"/>
  <c r="D50" i="8"/>
  <c r="D44" i="8"/>
  <c r="D36" i="8"/>
  <c r="D26" i="8"/>
  <c r="D18" i="8"/>
  <c r="D8" i="8"/>
  <c r="E44" i="7"/>
  <c r="D44" i="7"/>
  <c r="E39" i="7"/>
  <c r="D39" i="7"/>
  <c r="E38" i="7"/>
  <c r="D38" i="7"/>
  <c r="E30" i="7"/>
  <c r="D30" i="7"/>
  <c r="E23" i="7"/>
  <c r="D1454" i="1" s="1"/>
  <c r="D23" i="7"/>
  <c r="E22" i="7"/>
  <c r="I30" i="3" s="1"/>
  <c r="D22" i="7"/>
  <c r="E14" i="7"/>
  <c r="D14" i="7"/>
  <c r="E7" i="7"/>
  <c r="D7" i="7"/>
  <c r="E6" i="7"/>
  <c r="D6" i="7"/>
  <c r="E5" i="7"/>
  <c r="I29" i="3" s="1"/>
  <c r="D5"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6" i="6" s="1"/>
  <c r="E5" i="6"/>
  <c r="D5" i="6"/>
  <c r="D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292" i="9" s="1"/>
  <c r="E292" i="9" s="1"/>
  <c r="B292" i="9" s="1"/>
  <c r="D206" i="5"/>
  <c r="F205" i="5"/>
  <c r="F204" i="5"/>
  <c r="F203" i="5"/>
  <c r="F202" i="5"/>
  <c r="F201" i="5"/>
  <c r="F200" i="5"/>
  <c r="F199" i="5"/>
  <c r="F198" i="5"/>
  <c r="E198" i="5"/>
  <c r="D198" i="5"/>
  <c r="F197" i="5"/>
  <c r="F196" i="5"/>
  <c r="F195" i="5"/>
  <c r="F194" i="5"/>
  <c r="F193" i="5"/>
  <c r="F192" i="5"/>
  <c r="F191" i="5"/>
  <c r="E191" i="5"/>
  <c r="D191" i="5"/>
  <c r="F190" i="5"/>
  <c r="E190" i="5"/>
  <c r="D190" i="5"/>
  <c r="F189" i="5"/>
  <c r="F188" i="5"/>
  <c r="F187" i="5"/>
  <c r="F186" i="5"/>
  <c r="F185" i="5"/>
  <c r="F184" i="5"/>
  <c r="F183" i="5"/>
  <c r="F182" i="5"/>
  <c r="F181" i="5"/>
  <c r="F180" i="5"/>
  <c r="E180" i="5"/>
  <c r="D180" i="5"/>
  <c r="F179" i="5"/>
  <c r="F178" i="5"/>
  <c r="E177" i="5"/>
  <c r="H289" i="9" s="1"/>
  <c r="D177" i="5"/>
  <c r="E176"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D79" i="5"/>
  <c r="E78" i="5"/>
  <c r="D78" i="5"/>
  <c r="F78" i="5" s="1"/>
  <c r="F77" i="5"/>
  <c r="F76" i="5"/>
  <c r="F75" i="5"/>
  <c r="F74" i="5"/>
  <c r="F73" i="5"/>
  <c r="F72" i="5"/>
  <c r="F71" i="5"/>
  <c r="F70" i="5"/>
  <c r="E70" i="5"/>
  <c r="D70" i="5"/>
  <c r="E69" i="5"/>
  <c r="D69" i="5"/>
  <c r="F69" i="5" s="1"/>
  <c r="F67" i="5"/>
  <c r="F66" i="5"/>
  <c r="F65" i="5"/>
  <c r="F64" i="5"/>
  <c r="E63" i="5"/>
  <c r="D63" i="5"/>
  <c r="F62" i="5"/>
  <c r="F61" i="5"/>
  <c r="F60" i="5"/>
  <c r="F59" i="5"/>
  <c r="F58" i="5"/>
  <c r="F57"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E12" i="5"/>
  <c r="F11" i="5"/>
  <c r="F10" i="5"/>
  <c r="F9" i="5"/>
  <c r="E8" i="5"/>
  <c r="D8" i="5"/>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3" i="4"/>
  <c r="F638" i="4"/>
  <c r="F637" i="4"/>
  <c r="F634" i="4"/>
  <c r="F633" i="4"/>
  <c r="F632" i="4"/>
  <c r="E632" i="4"/>
  <c r="D632" i="4"/>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F594" i="4"/>
  <c r="E594" i="4"/>
  <c r="D594" i="4"/>
  <c r="F593" i="4"/>
  <c r="E593" i="4"/>
  <c r="D593" i="4"/>
  <c r="F592" i="4"/>
  <c r="F591" i="4"/>
  <c r="F590" i="4"/>
  <c r="E590" i="4"/>
  <c r="D590" i="4"/>
  <c r="F589" i="4"/>
  <c r="F588" i="4"/>
  <c r="F587" i="4"/>
  <c r="E587" i="4"/>
  <c r="D587" i="4"/>
  <c r="F586" i="4"/>
  <c r="F585" i="4"/>
  <c r="E585" i="4"/>
  <c r="D585" i="4"/>
  <c r="F584" i="4"/>
  <c r="F583" i="4"/>
  <c r="F582" i="4"/>
  <c r="F581" i="4"/>
  <c r="E581" i="4"/>
  <c r="D581" i="4"/>
  <c r="F580" i="4"/>
  <c r="E580" i="4"/>
  <c r="D580" i="4"/>
  <c r="F579" i="4"/>
  <c r="F578" i="4"/>
  <c r="F577" i="4"/>
  <c r="E577" i="4"/>
  <c r="D577" i="4"/>
  <c r="F576" i="4"/>
  <c r="F575" i="4"/>
  <c r="F574" i="4"/>
  <c r="E574" i="4"/>
  <c r="D574" i="4"/>
  <c r="F573" i="4"/>
  <c r="F572" i="4"/>
  <c r="F571" i="4"/>
  <c r="E571" i="4"/>
  <c r="D571" i="4"/>
  <c r="F570" i="4"/>
  <c r="F569" i="4"/>
  <c r="F568" i="4"/>
  <c r="E568" i="4"/>
  <c r="D568" i="4"/>
  <c r="F567" i="4"/>
  <c r="E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9" i="4"/>
  <c r="E529" i="4"/>
  <c r="D529" i="4"/>
  <c r="F528" i="4"/>
  <c r="E528" i="4"/>
  <c r="D528" i="4"/>
  <c r="F527" i="4"/>
  <c r="F526" i="4"/>
  <c r="F525" i="4"/>
  <c r="E525" i="4"/>
  <c r="D525" i="4"/>
  <c r="F524" i="4"/>
  <c r="F523" i="4"/>
  <c r="F522" i="4"/>
  <c r="E522" i="4"/>
  <c r="D522" i="4"/>
  <c r="F521" i="4"/>
  <c r="F520" i="4"/>
  <c r="F519" i="4"/>
  <c r="E519" i="4"/>
  <c r="D519" i="4"/>
  <c r="F518" i="4"/>
  <c r="F517" i="4"/>
  <c r="F516" i="4"/>
  <c r="E516" i="4"/>
  <c r="D516" i="4"/>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G201" i="9" s="1"/>
  <c r="E201" i="9" s="1"/>
  <c r="B201" i="9" s="1"/>
  <c r="E484" i="4"/>
  <c r="D484" i="4"/>
  <c r="F484" i="4" s="1"/>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F466" i="4"/>
  <c r="E466" i="4"/>
  <c r="D466" i="4"/>
  <c r="F465" i="4"/>
  <c r="F464" i="4"/>
  <c r="F463" i="4"/>
  <c r="E463" i="4"/>
  <c r="D463" i="4"/>
  <c r="F462" i="4"/>
  <c r="F461" i="4"/>
  <c r="F460" i="4"/>
  <c r="E460" i="4"/>
  <c r="D460" i="4"/>
  <c r="F459" i="4"/>
  <c r="E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E421" i="4"/>
  <c r="D421" i="4"/>
  <c r="E420" i="4"/>
  <c r="E636" i="4" s="1"/>
  <c r="D630" i="1" s="1"/>
  <c r="D420" i="4"/>
  <c r="D636" i="4" s="1"/>
  <c r="E418" i="4"/>
  <c r="D418" i="4"/>
  <c r="F418" i="4" s="1"/>
  <c r="E417" i="4"/>
  <c r="D417" i="4"/>
  <c r="E416" i="4"/>
  <c r="D416" i="4"/>
  <c r="D643" i="4" s="1"/>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1" i="4" s="1"/>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E356" i="4"/>
  <c r="D356" i="4"/>
  <c r="F356" i="4" s="1"/>
  <c r="F355" i="4"/>
  <c r="F354" i="4"/>
  <c r="F353" i="4"/>
  <c r="F352" i="4"/>
  <c r="E352" i="4"/>
  <c r="D352" i="4"/>
  <c r="E351"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E311" i="4"/>
  <c r="D311" i="4"/>
  <c r="F310" i="4"/>
  <c r="F309" i="4"/>
  <c r="F308" i="4"/>
  <c r="F307" i="4"/>
  <c r="F306" i="4"/>
  <c r="F305" i="4"/>
  <c r="F304" i="4"/>
  <c r="E304" i="4"/>
  <c r="D304" i="4"/>
  <c r="F303" i="4"/>
  <c r="F302" i="4"/>
  <c r="F301" i="4"/>
  <c r="F300" i="4"/>
  <c r="E300" i="4"/>
  <c r="D300" i="4"/>
  <c r="F299" i="4"/>
  <c r="E299" i="4"/>
  <c r="D299" i="4"/>
  <c r="F298" i="4"/>
  <c r="E298" i="4"/>
  <c r="D298"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E273" i="4"/>
  <c r="D273" i="4"/>
  <c r="F273" i="4" s="1"/>
  <c r="F272" i="4"/>
  <c r="F271" i="4"/>
  <c r="F270" i="4"/>
  <c r="F269" i="4"/>
  <c r="F268" i="4"/>
  <c r="E268" i="4"/>
  <c r="D268" i="4"/>
  <c r="F267" i="4"/>
  <c r="F266" i="4"/>
  <c r="F265" i="4"/>
  <c r="E264" i="4"/>
  <c r="D264" i="4"/>
  <c r="F264" i="4" s="1"/>
  <c r="E263" i="4"/>
  <c r="F262" i="4"/>
  <c r="F261" i="4"/>
  <c r="F260" i="4"/>
  <c r="E259" i="4"/>
  <c r="D259" i="4"/>
  <c r="F258" i="4"/>
  <c r="F257" i="4"/>
  <c r="F256" i="4"/>
  <c r="F255" i="4"/>
  <c r="F254" i="4"/>
  <c r="F253" i="4"/>
  <c r="E253" i="4"/>
  <c r="D253" i="4"/>
  <c r="E252"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0" i="4"/>
  <c r="F229" i="4"/>
  <c r="F228" i="4"/>
  <c r="E228" i="4"/>
  <c r="D228" i="4"/>
  <c r="F227" i="4"/>
  <c r="F226" i="4"/>
  <c r="F225" i="4"/>
  <c r="E225" i="4"/>
  <c r="D225" i="4"/>
  <c r="E224" i="4"/>
  <c r="F223" i="4"/>
  <c r="F222" i="4"/>
  <c r="F221" i="4"/>
  <c r="F220" i="4"/>
  <c r="F219" i="4"/>
  <c r="E219" i="4"/>
  <c r="D219" i="4"/>
  <c r="F218" i="4"/>
  <c r="F217" i="4"/>
  <c r="F216" i="4"/>
  <c r="E216" i="4"/>
  <c r="D216" i="4"/>
  <c r="F215" i="4"/>
  <c r="E215" i="4"/>
  <c r="D215" i="4"/>
  <c r="F214" i="4"/>
  <c r="F213" i="4"/>
  <c r="F212" i="4"/>
  <c r="F211" i="4"/>
  <c r="E210" i="4"/>
  <c r="D210" i="4"/>
  <c r="F209" i="4"/>
  <c r="F208" i="4"/>
  <c r="F207" i="4"/>
  <c r="F206" i="4"/>
  <c r="F205" i="4"/>
  <c r="F204" i="4"/>
  <c r="F203" i="4"/>
  <c r="F202" i="4"/>
  <c r="E202" i="4"/>
  <c r="E196" i="4" s="1"/>
  <c r="D192" i="1" s="1"/>
  <c r="D202" i="4"/>
  <c r="F201" i="4"/>
  <c r="F200" i="4"/>
  <c r="F199" i="4"/>
  <c r="F198" i="4"/>
  <c r="F197" i="4"/>
  <c r="E197" i="4"/>
  <c r="D197" i="4"/>
  <c r="D196"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F162" i="4"/>
  <c r="F161" i="4"/>
  <c r="F160" i="4"/>
  <c r="E159" i="4"/>
  <c r="E152" i="4" s="1"/>
  <c r="D159" i="4"/>
  <c r="F158" i="4"/>
  <c r="F157" i="4"/>
  <c r="F156" i="4"/>
  <c r="F155" i="4"/>
  <c r="F154" i="4"/>
  <c r="E153" i="4"/>
  <c r="D153" i="4"/>
  <c r="F150" i="4"/>
  <c r="F149" i="4"/>
  <c r="F148" i="4"/>
  <c r="F147" i="4"/>
  <c r="F146" i="4"/>
  <c r="F145" i="4"/>
  <c r="F144" i="4"/>
  <c r="F143" i="4"/>
  <c r="F142" i="4"/>
  <c r="F141" i="4"/>
  <c r="F140" i="4"/>
  <c r="E140" i="4"/>
  <c r="D140" i="4"/>
  <c r="F139" i="4"/>
  <c r="E139" i="4"/>
  <c r="D139" i="4"/>
  <c r="F138" i="4"/>
  <c r="F137" i="4"/>
  <c r="F136" i="4"/>
  <c r="F135" i="4"/>
  <c r="E134" i="4"/>
  <c r="D134" i="4"/>
  <c r="E133" i="4"/>
  <c r="F132" i="4"/>
  <c r="F131" i="4"/>
  <c r="F130" i="4"/>
  <c r="F129" i="4"/>
  <c r="F128" i="4"/>
  <c r="E128" i="4"/>
  <c r="D128" i="4"/>
  <c r="F127" i="4"/>
  <c r="F126" i="4"/>
  <c r="E125" i="4"/>
  <c r="D125" i="4"/>
  <c r="F125" i="4" s="1"/>
  <c r="E124" i="4"/>
  <c r="D124" i="4"/>
  <c r="F124" i="4" s="1"/>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D82" i="4"/>
  <c r="F81" i="4"/>
  <c r="F80" i="4"/>
  <c r="F79" i="4"/>
  <c r="F78" i="4"/>
  <c r="F77" i="4"/>
  <c r="E77" i="4"/>
  <c r="D77" i="4"/>
  <c r="F76" i="4"/>
  <c r="F75" i="4"/>
  <c r="F74" i="4"/>
  <c r="E74" i="4"/>
  <c r="D74" i="4"/>
  <c r="F73" i="4"/>
  <c r="F72" i="4"/>
  <c r="F71" i="4"/>
  <c r="E71" i="4"/>
  <c r="D71" i="4"/>
  <c r="F70" i="4"/>
  <c r="F69" i="4"/>
  <c r="E68" i="4"/>
  <c r="D68" i="4"/>
  <c r="F67" i="4"/>
  <c r="F66" i="4"/>
  <c r="F65" i="4"/>
  <c r="E65" i="4"/>
  <c r="D65" i="4"/>
  <c r="F64" i="4"/>
  <c r="F63" i="4"/>
  <c r="F62" i="4"/>
  <c r="E62" i="4"/>
  <c r="D62" i="4"/>
  <c r="F61" i="4"/>
  <c r="F60" i="4"/>
  <c r="F59" i="4"/>
  <c r="E59" i="4"/>
  <c r="D59" i="4"/>
  <c r="F58" i="4"/>
  <c r="F57" i="4"/>
  <c r="F56" i="4"/>
  <c r="F55" i="4"/>
  <c r="E54" i="4"/>
  <c r="D54" i="4"/>
  <c r="F54" i="4" s="1"/>
  <c r="F53" i="4"/>
  <c r="F52" i="4"/>
  <c r="F51" i="4"/>
  <c r="E51" i="4"/>
  <c r="D51" i="4"/>
  <c r="E50"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E29" i="4"/>
  <c r="D29" i="4"/>
  <c r="G186" i="9" s="1"/>
  <c r="E186" i="9" s="1"/>
  <c r="B186" i="9" s="1"/>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G36" i="3"/>
  <c r="B36" i="3"/>
  <c r="G35" i="3"/>
  <c r="B35" i="3"/>
  <c r="G34" i="3"/>
  <c r="B34" i="3"/>
  <c r="I33" i="3"/>
  <c r="G33" i="3"/>
  <c r="B33" i="3"/>
  <c r="I32" i="3"/>
  <c r="H32" i="3"/>
  <c r="G32" i="3"/>
  <c r="B32" i="3"/>
  <c r="I31" i="3"/>
  <c r="H31" i="3"/>
  <c r="G31" i="3"/>
  <c r="B31" i="3"/>
  <c r="H30" i="3"/>
  <c r="G30" i="3"/>
  <c r="B30" i="3"/>
  <c r="H29" i="3"/>
  <c r="G29" i="3"/>
  <c r="B29" i="3"/>
  <c r="G28" i="3"/>
  <c r="B28" i="3"/>
  <c r="I27" i="3"/>
  <c r="H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80" i="1" s="1"/>
  <c r="C1579" i="1"/>
  <c r="G1579" i="1" s="1"/>
  <c r="G1578" i="1"/>
  <c r="C1578" i="1"/>
  <c r="H1578" i="1" s="1"/>
  <c r="C1577" i="1"/>
  <c r="H1577" i="1" s="1"/>
  <c r="H1575" i="1"/>
  <c r="G1575" i="1"/>
  <c r="C1575" i="1"/>
  <c r="C1574" i="1"/>
  <c r="H1574" i="1" s="1"/>
  <c r="H1573" i="1"/>
  <c r="G1573" i="1"/>
  <c r="C1573" i="1"/>
  <c r="H1572" i="1"/>
  <c r="G1572" i="1"/>
  <c r="C1572" i="1"/>
  <c r="H1571" i="1"/>
  <c r="G1571" i="1"/>
  <c r="C1571" i="1"/>
  <c r="C1570" i="1"/>
  <c r="H1570" i="1" s="1"/>
  <c r="H1569" i="1"/>
  <c r="G1569" i="1"/>
  <c r="C1569" i="1"/>
  <c r="H1568" i="1"/>
  <c r="G1568" i="1"/>
  <c r="C1568" i="1"/>
  <c r="H1567" i="1"/>
  <c r="G1567" i="1"/>
  <c r="C1567" i="1"/>
  <c r="C1566" i="1"/>
  <c r="H1566" i="1" s="1"/>
  <c r="H1564" i="1"/>
  <c r="G1564" i="1"/>
  <c r="C1564" i="1"/>
  <c r="H1563" i="1"/>
  <c r="G1563" i="1"/>
  <c r="C1563" i="1"/>
  <c r="H1562" i="1"/>
  <c r="G1562" i="1"/>
  <c r="C1562" i="1"/>
  <c r="G1561" i="1"/>
  <c r="C1561" i="1"/>
  <c r="H1561" i="1" s="1"/>
  <c r="C1560" i="1"/>
  <c r="H1560" i="1" s="1"/>
  <c r="H1559" i="1"/>
  <c r="G1559" i="1"/>
  <c r="C1559" i="1"/>
  <c r="H1558" i="1"/>
  <c r="G1558" i="1"/>
  <c r="C1558" i="1"/>
  <c r="H1557" i="1"/>
  <c r="G1557" i="1"/>
  <c r="C1557" i="1"/>
  <c r="C1556" i="1"/>
  <c r="H1556" i="1" s="1"/>
  <c r="C1555" i="1"/>
  <c r="H1555" i="1" s="1"/>
  <c r="H1554" i="1"/>
  <c r="G1554" i="1"/>
  <c r="C1554" i="1"/>
  <c r="H1553" i="1"/>
  <c r="G1553" i="1"/>
  <c r="C1553" i="1"/>
  <c r="H1552" i="1"/>
  <c r="G1552" i="1"/>
  <c r="C1552" i="1"/>
  <c r="G1551" i="1"/>
  <c r="C1551" i="1"/>
  <c r="H1551" i="1" s="1"/>
  <c r="C1550" i="1"/>
  <c r="H1550" i="1" s="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C1536" i="1"/>
  <c r="H1536" i="1" s="1"/>
  <c r="C1535" i="1"/>
  <c r="H1535" i="1" s="1"/>
  <c r="H1534" i="1"/>
  <c r="G1534" i="1"/>
  <c r="C1534" i="1"/>
  <c r="H1533" i="1"/>
  <c r="G1533" i="1"/>
  <c r="C1533" i="1"/>
  <c r="H1532" i="1"/>
  <c r="G1532" i="1"/>
  <c r="C1532" i="1"/>
  <c r="C1531" i="1"/>
  <c r="H1531" i="1" s="1"/>
  <c r="C1530" i="1"/>
  <c r="H1530" i="1" s="1"/>
  <c r="H1529" i="1"/>
  <c r="G1529" i="1"/>
  <c r="C1529" i="1"/>
  <c r="H1528" i="1"/>
  <c r="G1528" i="1"/>
  <c r="C1528" i="1"/>
  <c r="H1527" i="1"/>
  <c r="G1527" i="1"/>
  <c r="C1527" i="1"/>
  <c r="C1526" i="1"/>
  <c r="H1526" i="1" s="1"/>
  <c r="C1525" i="1"/>
  <c r="H1525" i="1" s="1"/>
  <c r="H1523" i="1"/>
  <c r="G1523" i="1"/>
  <c r="C1523" i="1"/>
  <c r="H1522" i="1"/>
  <c r="G1522" i="1"/>
  <c r="C1522" i="1"/>
  <c r="H1521" i="1"/>
  <c r="G1521" i="1"/>
  <c r="C1521" i="1"/>
  <c r="G1520" i="1"/>
  <c r="C1520" i="1"/>
  <c r="H1520" i="1" s="1"/>
  <c r="C1519" i="1"/>
  <c r="H1519" i="1" s="1"/>
  <c r="H1516" i="1"/>
  <c r="G1516" i="1"/>
  <c r="C1516" i="1"/>
  <c r="C1515" i="1"/>
  <c r="H1515" i="1" s="1"/>
  <c r="H1514" i="1"/>
  <c r="G1514" i="1"/>
  <c r="C1514" i="1"/>
  <c r="H1513" i="1"/>
  <c r="G1513" i="1"/>
  <c r="C1513" i="1"/>
  <c r="H1512" i="1"/>
  <c r="G1512" i="1"/>
  <c r="C1512" i="1"/>
  <c r="C1511" i="1"/>
  <c r="H1511" i="1" s="1"/>
  <c r="C1510" i="1"/>
  <c r="H1510" i="1" s="1"/>
  <c r="G1509" i="1"/>
  <c r="C1509" i="1"/>
  <c r="H1509" i="1" s="1"/>
  <c r="C1508" i="1"/>
  <c r="H1508" i="1" s="1"/>
  <c r="G1507" i="1"/>
  <c r="C1507" i="1"/>
  <c r="H1507" i="1" s="1"/>
  <c r="H1506" i="1"/>
  <c r="G1506" i="1"/>
  <c r="C1506" i="1"/>
  <c r="H1505" i="1"/>
  <c r="G1505" i="1"/>
  <c r="C1505" i="1"/>
  <c r="C1504" i="1"/>
  <c r="H1504" i="1" s="1"/>
  <c r="C1503" i="1"/>
  <c r="H1503" i="1" s="1"/>
  <c r="C1502" i="1"/>
  <c r="G1502" i="1" s="1"/>
  <c r="C1501" i="1"/>
  <c r="H1501" i="1" s="1"/>
  <c r="G1500" i="1"/>
  <c r="C1500" i="1"/>
  <c r="H1500" i="1" s="1"/>
  <c r="H1498" i="1"/>
  <c r="G1498" i="1"/>
  <c r="C1498" i="1"/>
  <c r="G1497" i="1"/>
  <c r="C1497" i="1"/>
  <c r="H1497" i="1" s="1"/>
  <c r="H1496" i="1"/>
  <c r="G1496" i="1"/>
  <c r="C1496" i="1"/>
  <c r="H1495" i="1"/>
  <c r="G1495" i="1"/>
  <c r="C1495" i="1"/>
  <c r="H1494" i="1"/>
  <c r="G1494" i="1"/>
  <c r="C1494" i="1"/>
  <c r="G1493" i="1"/>
  <c r="C1493" i="1"/>
  <c r="H1493" i="1" s="1"/>
  <c r="C1492" i="1"/>
  <c r="H1492" i="1" s="1"/>
  <c r="C1491" i="1"/>
  <c r="H1491" i="1" s="1"/>
  <c r="C1490" i="1"/>
  <c r="H1490" i="1" s="1"/>
  <c r="C1489" i="1"/>
  <c r="H1489" i="1" s="1"/>
  <c r="H1488" i="1"/>
  <c r="G1488" i="1"/>
  <c r="C1488" i="1"/>
  <c r="H1487" i="1"/>
  <c r="G1487" i="1"/>
  <c r="C1487" i="1"/>
  <c r="G1486" i="1"/>
  <c r="C1486" i="1"/>
  <c r="H1486" i="1" s="1"/>
  <c r="C1485" i="1"/>
  <c r="H1485" i="1" s="1"/>
  <c r="G1484" i="1"/>
  <c r="C1484" i="1"/>
  <c r="H1484" i="1" s="1"/>
  <c r="C1482" i="1"/>
  <c r="H1482" i="1" s="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J1460" i="1"/>
  <c r="I1460" i="1"/>
  <c r="H1460" i="1"/>
  <c r="G1460" i="1"/>
  <c r="D1460" i="1"/>
  <c r="C1460" i="1"/>
  <c r="D1459" i="1"/>
  <c r="J1459" i="1" s="1"/>
  <c r="C1459" i="1"/>
  <c r="J1458" i="1"/>
  <c r="I1458" i="1"/>
  <c r="H1458" i="1"/>
  <c r="G1458" i="1"/>
  <c r="D1458" i="1"/>
  <c r="C1458" i="1"/>
  <c r="J1457" i="1"/>
  <c r="I1457" i="1"/>
  <c r="H1457" i="1"/>
  <c r="G1457" i="1"/>
  <c r="D1457" i="1"/>
  <c r="C1457" i="1"/>
  <c r="D1456" i="1"/>
  <c r="G1456" i="1" s="1"/>
  <c r="C1456" i="1"/>
  <c r="J1455" i="1"/>
  <c r="I1455" i="1"/>
  <c r="H1455" i="1"/>
  <c r="G1455" i="1"/>
  <c r="D1455" i="1"/>
  <c r="C1455" i="1"/>
  <c r="C1454" i="1"/>
  <c r="C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G1445" i="1"/>
  <c r="D1445" i="1"/>
  <c r="C1445" i="1"/>
  <c r="J1444" i="1"/>
  <c r="I1444" i="1"/>
  <c r="H1444" i="1"/>
  <c r="G1444" i="1"/>
  <c r="D1444" i="1"/>
  <c r="C1444" i="1"/>
  <c r="D1443" i="1"/>
  <c r="C1443" i="1"/>
  <c r="J1442" i="1"/>
  <c r="I1442" i="1"/>
  <c r="H1442" i="1"/>
  <c r="G1442" i="1"/>
  <c r="D1442" i="1"/>
  <c r="C1442" i="1"/>
  <c r="J1441" i="1"/>
  <c r="I1441" i="1"/>
  <c r="H1441" i="1"/>
  <c r="G1441" i="1"/>
  <c r="D1441" i="1"/>
  <c r="C1441" i="1"/>
  <c r="D1440" i="1"/>
  <c r="C1440" i="1"/>
  <c r="G1440" i="1" s="1"/>
  <c r="J1439" i="1"/>
  <c r="I1439" i="1"/>
  <c r="H1439" i="1"/>
  <c r="G1439" i="1"/>
  <c r="D1439" i="1"/>
  <c r="C1439" i="1"/>
  <c r="D1438" i="1"/>
  <c r="C1438" i="1"/>
  <c r="D1437" i="1"/>
  <c r="C1437" i="1"/>
  <c r="D1436"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D1326" i="1"/>
  <c r="C1326" i="1"/>
  <c r="G1326" i="1" s="1"/>
  <c r="D1325" i="1"/>
  <c r="H1325" i="1" s="1"/>
  <c r="C1325" i="1"/>
  <c r="H1324" i="1"/>
  <c r="G1324" i="1"/>
  <c r="D1324" i="1"/>
  <c r="C1324" i="1"/>
  <c r="H1323" i="1"/>
  <c r="G1323" i="1"/>
  <c r="D1323" i="1"/>
  <c r="C1323"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D1310" i="1"/>
  <c r="C1310" i="1"/>
  <c r="G1310" i="1" s="1"/>
  <c r="H1309" i="1"/>
  <c r="G1309" i="1"/>
  <c r="D1309" i="1"/>
  <c r="C1309" i="1"/>
  <c r="H1308" i="1"/>
  <c r="G1308" i="1"/>
  <c r="D1308" i="1"/>
  <c r="C1308" i="1"/>
  <c r="D1307" i="1"/>
  <c r="C1307" i="1"/>
  <c r="G1307" i="1" s="1"/>
  <c r="H1306" i="1"/>
  <c r="G1306" i="1"/>
  <c r="D1306" i="1"/>
  <c r="C1306" i="1"/>
  <c r="H1305" i="1"/>
  <c r="G1305" i="1"/>
  <c r="D1305" i="1"/>
  <c r="C1305" i="1"/>
  <c r="H1304" i="1"/>
  <c r="G1304" i="1"/>
  <c r="D1304" i="1"/>
  <c r="C1304" i="1"/>
  <c r="H1303" i="1"/>
  <c r="G1303" i="1"/>
  <c r="D1303" i="1"/>
  <c r="C1303" i="1"/>
  <c r="H1302" i="1"/>
  <c r="G1302" i="1"/>
  <c r="D1302" i="1"/>
  <c r="C1302" i="1"/>
  <c r="D1301" i="1"/>
  <c r="H1301" i="1" s="1"/>
  <c r="C1301" i="1"/>
  <c r="G1301" i="1" s="1"/>
  <c r="D1300" i="1"/>
  <c r="H1300" i="1" s="1"/>
  <c r="C1300" i="1"/>
  <c r="G1300" i="1" s="1"/>
  <c r="D1299" i="1"/>
  <c r="C1299" i="1"/>
  <c r="H1299" i="1" s="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D1274" i="1"/>
  <c r="C1274" i="1"/>
  <c r="G1274" i="1" s="1"/>
  <c r="D1273" i="1"/>
  <c r="H1273" i="1" s="1"/>
  <c r="C1273" i="1"/>
  <c r="H1272" i="1"/>
  <c r="D1272" i="1"/>
  <c r="C1272" i="1"/>
  <c r="G1272" i="1" s="1"/>
  <c r="D1271" i="1"/>
  <c r="H1271" i="1" s="1"/>
  <c r="C1271" i="1"/>
  <c r="D1270" i="1"/>
  <c r="H1270" i="1" s="1"/>
  <c r="C1270" i="1"/>
  <c r="H1269" i="1"/>
  <c r="G1269" i="1"/>
  <c r="D1269" i="1"/>
  <c r="C1269" i="1"/>
  <c r="H1268" i="1"/>
  <c r="G1268" i="1"/>
  <c r="D1268" i="1"/>
  <c r="C1268" i="1"/>
  <c r="H1267" i="1"/>
  <c r="G1267" i="1"/>
  <c r="D1267" i="1"/>
  <c r="C1267" i="1"/>
  <c r="D1266" i="1"/>
  <c r="H1266" i="1" s="1"/>
  <c r="C1266" i="1"/>
  <c r="H1265" i="1"/>
  <c r="G1265" i="1"/>
  <c r="D1265" i="1"/>
  <c r="C1265" i="1"/>
  <c r="D1264" i="1"/>
  <c r="C1264" i="1"/>
  <c r="H1263" i="1"/>
  <c r="D1263" i="1"/>
  <c r="C1263" i="1"/>
  <c r="G1263" i="1" s="1"/>
  <c r="D1262" i="1"/>
  <c r="H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D1245" i="1"/>
  <c r="C1245" i="1"/>
  <c r="G1245" i="1" s="1"/>
  <c r="D1244" i="1"/>
  <c r="H1244" i="1" s="1"/>
  <c r="C1244" i="1"/>
  <c r="H1243" i="1"/>
  <c r="D1243" i="1"/>
  <c r="C1243" i="1"/>
  <c r="G1243" i="1" s="1"/>
  <c r="D1242" i="1"/>
  <c r="H1242" i="1" s="1"/>
  <c r="C1242" i="1"/>
  <c r="G1242" i="1" s="1"/>
  <c r="D1241" i="1"/>
  <c r="H1241" i="1" s="1"/>
  <c r="C1241" i="1"/>
  <c r="H1240" i="1"/>
  <c r="G1240" i="1"/>
  <c r="D1240" i="1"/>
  <c r="C1240" i="1"/>
  <c r="H1239" i="1"/>
  <c r="G1239" i="1"/>
  <c r="D1239" i="1"/>
  <c r="C1239" i="1"/>
  <c r="H1238" i="1"/>
  <c r="G1238" i="1"/>
  <c r="D1238" i="1"/>
  <c r="C1238" i="1"/>
  <c r="D1237" i="1"/>
  <c r="H1237" i="1" s="1"/>
  <c r="C1237" i="1"/>
  <c r="H1236" i="1"/>
  <c r="D1236" i="1"/>
  <c r="C1236" i="1"/>
  <c r="G1236" i="1" s="1"/>
  <c r="D1235" i="1"/>
  <c r="H1235" i="1" s="1"/>
  <c r="C1235" i="1"/>
  <c r="H1234" i="1"/>
  <c r="G1234" i="1"/>
  <c r="D1234" i="1"/>
  <c r="C1234" i="1"/>
  <c r="H1233" i="1"/>
  <c r="D1233" i="1"/>
  <c r="C1233" i="1"/>
  <c r="G1233" i="1" s="1"/>
  <c r="D1232" i="1"/>
  <c r="C1232" i="1"/>
  <c r="H1232" i="1" s="1"/>
  <c r="H1231" i="1"/>
  <c r="G1231" i="1"/>
  <c r="D1231" i="1"/>
  <c r="C1231" i="1"/>
  <c r="H1230" i="1"/>
  <c r="G1230" i="1"/>
  <c r="D1230" i="1"/>
  <c r="C1230" i="1"/>
  <c r="H1229" i="1"/>
  <c r="D1229" i="1"/>
  <c r="C1229" i="1"/>
  <c r="G1229" i="1" s="1"/>
  <c r="D1228" i="1"/>
  <c r="G1228" i="1" s="1"/>
  <c r="C1228" i="1"/>
  <c r="H1227" i="1"/>
  <c r="D1227" i="1"/>
  <c r="C1227" i="1"/>
  <c r="G1227" i="1" s="1"/>
  <c r="H1226" i="1"/>
  <c r="G1226" i="1"/>
  <c r="D1226" i="1"/>
  <c r="C1226" i="1"/>
  <c r="D1225" i="1"/>
  <c r="H1225" i="1" s="1"/>
  <c r="C1225" i="1"/>
  <c r="H1224" i="1"/>
  <c r="D1224" i="1"/>
  <c r="C1224" i="1"/>
  <c r="G1224" i="1" s="1"/>
  <c r="D1223" i="1"/>
  <c r="H1223" i="1" s="1"/>
  <c r="C1223" i="1"/>
  <c r="D1222" i="1"/>
  <c r="C1222" i="1"/>
  <c r="H1221" i="1"/>
  <c r="G1221" i="1"/>
  <c r="D1221" i="1"/>
  <c r="C1221" i="1"/>
  <c r="G1220" i="1"/>
  <c r="D1220" i="1"/>
  <c r="H1220" i="1" s="1"/>
  <c r="C1220" i="1"/>
  <c r="G1219" i="1"/>
  <c r="D1219" i="1"/>
  <c r="H1219" i="1" s="1"/>
  <c r="C1219" i="1"/>
  <c r="H1218" i="1"/>
  <c r="G1218" i="1"/>
  <c r="D1218" i="1"/>
  <c r="C1218" i="1"/>
  <c r="D1217" i="1"/>
  <c r="H1217" i="1" s="1"/>
  <c r="C1217" i="1"/>
  <c r="H1216" i="1"/>
  <c r="D1216" i="1"/>
  <c r="C1216" i="1"/>
  <c r="G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D1192" i="1"/>
  <c r="H1192" i="1" s="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D1183" i="1"/>
  <c r="H1183" i="1" s="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D1165" i="1"/>
  <c r="C1165" i="1"/>
  <c r="H1164" i="1"/>
  <c r="G1164" i="1"/>
  <c r="D1164" i="1"/>
  <c r="C1164" i="1"/>
  <c r="D1163" i="1"/>
  <c r="C1163" i="1"/>
  <c r="H1162" i="1"/>
  <c r="G1162" i="1"/>
  <c r="D1162" i="1"/>
  <c r="C1162" i="1"/>
  <c r="H1161" i="1"/>
  <c r="G1161" i="1"/>
  <c r="D1161" i="1"/>
  <c r="C1161" i="1"/>
  <c r="D1160" i="1"/>
  <c r="H1160" i="1" s="1"/>
  <c r="C1160" i="1"/>
  <c r="G1159" i="1"/>
  <c r="D1159" i="1"/>
  <c r="H1159" i="1" s="1"/>
  <c r="C1159" i="1"/>
  <c r="H1158" i="1"/>
  <c r="G1158" i="1"/>
  <c r="D1158" i="1"/>
  <c r="C1158" i="1"/>
  <c r="D1157" i="1"/>
  <c r="H1157" i="1" s="1"/>
  <c r="C1157" i="1"/>
  <c r="D1156" i="1"/>
  <c r="C1156" i="1"/>
  <c r="D1155" i="1"/>
  <c r="H1155" i="1" s="1"/>
  <c r="C1155" i="1"/>
  <c r="D1154" i="1"/>
  <c r="D1153"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D1144" i="1"/>
  <c r="C1144" i="1"/>
  <c r="G1144" i="1" s="1"/>
  <c r="H1143" i="1"/>
  <c r="G1143" i="1"/>
  <c r="D1143" i="1"/>
  <c r="C1143" i="1"/>
  <c r="D1142" i="1"/>
  <c r="C1142" i="1"/>
  <c r="G1142" i="1" s="1"/>
  <c r="H1141" i="1"/>
  <c r="G1141" i="1"/>
  <c r="D1141" i="1"/>
  <c r="C1141" i="1"/>
  <c r="H1140" i="1"/>
  <c r="G1140" i="1"/>
  <c r="D1140" i="1"/>
  <c r="C1140" i="1"/>
  <c r="D1139" i="1"/>
  <c r="H1139" i="1" s="1"/>
  <c r="C1139" i="1"/>
  <c r="D1138" i="1"/>
  <c r="C1138" i="1"/>
  <c r="H1138" i="1" s="1"/>
  <c r="H1137" i="1"/>
  <c r="G1137" i="1"/>
  <c r="D1137" i="1"/>
  <c r="C1137" i="1"/>
  <c r="H1136" i="1"/>
  <c r="G1136" i="1"/>
  <c r="D1136" i="1"/>
  <c r="C1136" i="1"/>
  <c r="D1135" i="1"/>
  <c r="H1135" i="1" s="1"/>
  <c r="C1135" i="1"/>
  <c r="H1134" i="1"/>
  <c r="G1134" i="1"/>
  <c r="D1134" i="1"/>
  <c r="C1134" i="1"/>
  <c r="H1133" i="1"/>
  <c r="D1133" i="1"/>
  <c r="C1133" i="1"/>
  <c r="G1133" i="1" s="1"/>
  <c r="H1132" i="1"/>
  <c r="G1132" i="1"/>
  <c r="D1132" i="1"/>
  <c r="C1132" i="1"/>
  <c r="H1131" i="1"/>
  <c r="G1131" i="1"/>
  <c r="D1131" i="1"/>
  <c r="C1131" i="1"/>
  <c r="H1130" i="1"/>
  <c r="G1130" i="1"/>
  <c r="D1130" i="1"/>
  <c r="C1130" i="1"/>
  <c r="H1129" i="1"/>
  <c r="G1129" i="1"/>
  <c r="D1129" i="1"/>
  <c r="C1129" i="1"/>
  <c r="H1128" i="1"/>
  <c r="G1128" i="1"/>
  <c r="D1128" i="1"/>
  <c r="C1128" i="1"/>
  <c r="D1127" i="1"/>
  <c r="H1127" i="1" s="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D1064" i="1"/>
  <c r="C1064" i="1"/>
  <c r="G1064" i="1" s="1"/>
  <c r="H1063" i="1"/>
  <c r="G1063" i="1"/>
  <c r="D1063" i="1"/>
  <c r="C1063" i="1"/>
  <c r="H1062" i="1"/>
  <c r="D1062" i="1"/>
  <c r="C1062" i="1"/>
  <c r="G1062" i="1" s="1"/>
  <c r="D1061" i="1"/>
  <c r="H1061" i="1" s="1"/>
  <c r="C1061" i="1"/>
  <c r="H1060" i="1"/>
  <c r="G1060" i="1"/>
  <c r="D1060" i="1"/>
  <c r="C1060" i="1"/>
  <c r="H1059" i="1"/>
  <c r="G1059" i="1"/>
  <c r="D1059" i="1"/>
  <c r="C1059" i="1"/>
  <c r="H1058" i="1"/>
  <c r="G1058" i="1"/>
  <c r="D1058" i="1"/>
  <c r="C1058" i="1"/>
  <c r="H1057" i="1"/>
  <c r="G1057" i="1"/>
  <c r="D1057" i="1"/>
  <c r="C1057" i="1"/>
  <c r="D1056" i="1"/>
  <c r="C1056" i="1"/>
  <c r="H1055" i="1"/>
  <c r="G1055" i="1"/>
  <c r="D1055" i="1"/>
  <c r="C1055" i="1"/>
  <c r="H1054" i="1"/>
  <c r="D1054" i="1"/>
  <c r="C1054" i="1"/>
  <c r="G1054" i="1" s="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D1047" i="1"/>
  <c r="C1047" i="1"/>
  <c r="G1047" i="1" s="1"/>
  <c r="H1045" i="1"/>
  <c r="G1045" i="1"/>
  <c r="D1045" i="1"/>
  <c r="C1045" i="1"/>
  <c r="H1044" i="1"/>
  <c r="G1044" i="1"/>
  <c r="D1044" i="1"/>
  <c r="C1044" i="1"/>
  <c r="H1043" i="1"/>
  <c r="G1043" i="1"/>
  <c r="D1043" i="1"/>
  <c r="C1043" i="1"/>
  <c r="D1042" i="1"/>
  <c r="C1042" i="1"/>
  <c r="G1042" i="1" s="1"/>
  <c r="D1041" i="1"/>
  <c r="C1041" i="1"/>
  <c r="G1041" i="1" s="1"/>
  <c r="H1040" i="1"/>
  <c r="G1040" i="1"/>
  <c r="D1040" i="1"/>
  <c r="C1040" i="1"/>
  <c r="D1039" i="1"/>
  <c r="C1039" i="1"/>
  <c r="G1039" i="1" s="1"/>
  <c r="H1038" i="1"/>
  <c r="G1038" i="1"/>
  <c r="D1038" i="1"/>
  <c r="C1038" i="1"/>
  <c r="H1037" i="1"/>
  <c r="G1037" i="1"/>
  <c r="D1037" i="1"/>
  <c r="C1037" i="1"/>
  <c r="D1036" i="1"/>
  <c r="C1036" i="1"/>
  <c r="G1036" i="1" s="1"/>
  <c r="D1035" i="1"/>
  <c r="H1035" i="1" s="1"/>
  <c r="C1035" i="1"/>
  <c r="D1034" i="1"/>
  <c r="C1034" i="1"/>
  <c r="H1033" i="1"/>
  <c r="D1033" i="1"/>
  <c r="C1033" i="1"/>
  <c r="G1033" i="1" s="1"/>
  <c r="D1032" i="1"/>
  <c r="H1032" i="1" s="1"/>
  <c r="C1032" i="1"/>
  <c r="D1031" i="1"/>
  <c r="C1031" i="1"/>
  <c r="D1030" i="1"/>
  <c r="C1030" i="1"/>
  <c r="D1029" i="1"/>
  <c r="C1029" i="1"/>
  <c r="D1028" i="1"/>
  <c r="C1028" i="1"/>
  <c r="H1027" i="1"/>
  <c r="G1027" i="1"/>
  <c r="D1027" i="1"/>
  <c r="C1027" i="1"/>
  <c r="H1026" i="1"/>
  <c r="G1026" i="1"/>
  <c r="D1026" i="1"/>
  <c r="C1026" i="1"/>
  <c r="H1025" i="1"/>
  <c r="D1025" i="1"/>
  <c r="C1025" i="1"/>
  <c r="G1025" i="1" s="1"/>
  <c r="H1024" i="1"/>
  <c r="G1024" i="1"/>
  <c r="D1024" i="1"/>
  <c r="C1024" i="1"/>
  <c r="D1023" i="1"/>
  <c r="C1023" i="1"/>
  <c r="G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2" i="1" s="1"/>
  <c r="C1012" i="1"/>
  <c r="H1011" i="1"/>
  <c r="G1011" i="1"/>
  <c r="D1011" i="1"/>
  <c r="C1011" i="1"/>
  <c r="H1010" i="1"/>
  <c r="G1010" i="1"/>
  <c r="D1010" i="1"/>
  <c r="C1010" i="1"/>
  <c r="H1009" i="1"/>
  <c r="G1009" i="1"/>
  <c r="D1009" i="1"/>
  <c r="C1009" i="1"/>
  <c r="D1008" i="1"/>
  <c r="C1008" i="1"/>
  <c r="D1007" i="1"/>
  <c r="C1007" i="1"/>
  <c r="D1006" i="1"/>
  <c r="C1006" i="1"/>
  <c r="H1005" i="1"/>
  <c r="G1005" i="1"/>
  <c r="D1005" i="1"/>
  <c r="C1005" i="1"/>
  <c r="D1004" i="1"/>
  <c r="C1004" i="1"/>
  <c r="H1003" i="1"/>
  <c r="G1003" i="1"/>
  <c r="D1003" i="1"/>
  <c r="C1003" i="1"/>
  <c r="D1002" i="1"/>
  <c r="C1002" i="1"/>
  <c r="H1001" i="1"/>
  <c r="G1001" i="1"/>
  <c r="D1001" i="1"/>
  <c r="C1001" i="1"/>
  <c r="D1000" i="1"/>
  <c r="C1000" i="1"/>
  <c r="D999" i="1"/>
  <c r="C999" i="1"/>
  <c r="D998" i="1"/>
  <c r="C998" i="1"/>
  <c r="D997" i="1"/>
  <c r="C997" i="1"/>
  <c r="D996" i="1"/>
  <c r="C996" i="1"/>
  <c r="H995" i="1"/>
  <c r="G995" i="1"/>
  <c r="D995" i="1"/>
  <c r="C995" i="1"/>
  <c r="H994" i="1"/>
  <c r="G994" i="1"/>
  <c r="D994" i="1"/>
  <c r="C994" i="1"/>
  <c r="D993" i="1"/>
  <c r="C993" i="1"/>
  <c r="D992" i="1"/>
  <c r="C992" i="1"/>
  <c r="D991" i="1"/>
  <c r="C991" i="1"/>
  <c r="D990" i="1"/>
  <c r="D989" i="1"/>
  <c r="C989" i="1"/>
  <c r="D988" i="1"/>
  <c r="C988" i="1"/>
  <c r="G988" i="1" s="1"/>
  <c r="D987" i="1"/>
  <c r="C987"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D867" i="1"/>
  <c r="C867" i="1"/>
  <c r="G867" i="1" s="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D816" i="1"/>
  <c r="C816" i="1"/>
  <c r="G816" i="1" s="1"/>
  <c r="H815" i="1"/>
  <c r="G815" i="1"/>
  <c r="D815" i="1"/>
  <c r="C815" i="1"/>
  <c r="H814" i="1"/>
  <c r="G814" i="1"/>
  <c r="D814" i="1"/>
  <c r="C814" i="1"/>
  <c r="D813" i="1"/>
  <c r="H813" i="1" s="1"/>
  <c r="C813" i="1"/>
  <c r="H812" i="1"/>
  <c r="G812" i="1"/>
  <c r="D812" i="1"/>
  <c r="C812" i="1"/>
  <c r="H811" i="1"/>
  <c r="G811" i="1"/>
  <c r="D811" i="1"/>
  <c r="C811" i="1"/>
  <c r="H810" i="1"/>
  <c r="G810" i="1"/>
  <c r="D810" i="1"/>
  <c r="C810"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D755" i="1"/>
  <c r="C755" i="1"/>
  <c r="G755" i="1" s="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G741" i="1"/>
  <c r="D741" i="1"/>
  <c r="H741" i="1" s="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G719" i="1" s="1"/>
  <c r="C719" i="1"/>
  <c r="H718" i="1"/>
  <c r="G718" i="1"/>
  <c r="D718" i="1"/>
  <c r="C718" i="1"/>
  <c r="H717" i="1"/>
  <c r="G717" i="1"/>
  <c r="D717" i="1"/>
  <c r="C717" i="1"/>
  <c r="D716" i="1"/>
  <c r="H716" i="1" s="1"/>
  <c r="C716" i="1"/>
  <c r="H715" i="1"/>
  <c r="D715" i="1"/>
  <c r="C715" i="1"/>
  <c r="G715" i="1" s="1"/>
  <c r="H714" i="1"/>
  <c r="D714" i="1"/>
  <c r="C714" i="1"/>
  <c r="G714" i="1" s="1"/>
  <c r="D713" i="1"/>
  <c r="H713" i="1" s="1"/>
  <c r="C713" i="1"/>
  <c r="H712" i="1"/>
  <c r="G712" i="1"/>
  <c r="D712" i="1"/>
  <c r="C712" i="1"/>
  <c r="D711" i="1"/>
  <c r="C711" i="1"/>
  <c r="H711" i="1" s="1"/>
  <c r="D710" i="1"/>
  <c r="H710" i="1" s="1"/>
  <c r="C710" i="1"/>
  <c r="D709" i="1"/>
  <c r="H709" i="1" s="1"/>
  <c r="C709" i="1"/>
  <c r="H708" i="1"/>
  <c r="G708" i="1"/>
  <c r="D708" i="1"/>
  <c r="C708" i="1"/>
  <c r="H707" i="1"/>
  <c r="G707" i="1"/>
  <c r="D707" i="1"/>
  <c r="C707" i="1"/>
  <c r="H706" i="1"/>
  <c r="G706" i="1"/>
  <c r="D706" i="1"/>
  <c r="C706" i="1"/>
  <c r="H705" i="1"/>
  <c r="D705" i="1"/>
  <c r="C705" i="1"/>
  <c r="G705" i="1" s="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D671" i="1"/>
  <c r="C671" i="1"/>
  <c r="G671" i="1" s="1"/>
  <c r="H670" i="1"/>
  <c r="G670" i="1"/>
  <c r="D670" i="1"/>
  <c r="C670" i="1"/>
  <c r="D669" i="1"/>
  <c r="C669" i="1"/>
  <c r="G669" i="1" s="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C648" i="1"/>
  <c r="G648" i="1" s="1"/>
  <c r="H647" i="1"/>
  <c r="G647" i="1"/>
  <c r="D647" i="1"/>
  <c r="C647" i="1"/>
  <c r="D646" i="1"/>
  <c r="C646" i="1"/>
  <c r="G646" i="1" s="1"/>
  <c r="D645" i="1"/>
  <c r="C645" i="1"/>
  <c r="D644" i="1"/>
  <c r="C644" i="1"/>
  <c r="H643" i="1"/>
  <c r="D643" i="1"/>
  <c r="C643" i="1"/>
  <c r="G643" i="1" s="1"/>
  <c r="D642" i="1"/>
  <c r="H642" i="1" s="1"/>
  <c r="C642" i="1"/>
  <c r="H641" i="1"/>
  <c r="D641" i="1"/>
  <c r="C641" i="1"/>
  <c r="G641" i="1" s="1"/>
  <c r="D637" i="1"/>
  <c r="H632" i="1"/>
  <c r="G632" i="1"/>
  <c r="D632" i="1"/>
  <c r="C632" i="1"/>
  <c r="H631" i="1"/>
  <c r="D631" i="1"/>
  <c r="C631" i="1"/>
  <c r="G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D480" i="1"/>
  <c r="C480" i="1"/>
  <c r="D479" i="1"/>
  <c r="C479"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C414" i="1"/>
  <c r="D413" i="1"/>
  <c r="C413" i="1"/>
  <c r="G413" i="1" s="1"/>
  <c r="D412" i="1"/>
  <c r="C412" i="1"/>
  <c r="D411" i="1"/>
  <c r="C411" i="1"/>
  <c r="D406" i="1"/>
  <c r="C406" i="1"/>
  <c r="G406" i="1" s="1"/>
  <c r="D405" i="1"/>
  <c r="C405" i="1"/>
  <c r="H405" i="1" s="1"/>
  <c r="H404" i="1"/>
  <c r="G404" i="1"/>
  <c r="D404" i="1"/>
  <c r="C404" i="1"/>
  <c r="H401" i="1"/>
  <c r="G401" i="1"/>
  <c r="D401" i="1"/>
  <c r="C401" i="1"/>
  <c r="H400" i="1"/>
  <c r="G400" i="1"/>
  <c r="D400" i="1"/>
  <c r="C400" i="1"/>
  <c r="H399" i="1"/>
  <c r="G399" i="1"/>
  <c r="D399" i="1"/>
  <c r="C399" i="1"/>
  <c r="D398" i="1"/>
  <c r="H398" i="1" s="1"/>
  <c r="C398" i="1"/>
  <c r="H397" i="1"/>
  <c r="D397" i="1"/>
  <c r="C397" i="1"/>
  <c r="G397" i="1" s="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D388" i="1"/>
  <c r="C388" i="1"/>
  <c r="G388" i="1" s="1"/>
  <c r="H387" i="1"/>
  <c r="G387" i="1"/>
  <c r="D387" i="1"/>
  <c r="C387" i="1"/>
  <c r="D386" i="1"/>
  <c r="C386" i="1"/>
  <c r="G386" i="1" s="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D373" i="1"/>
  <c r="C373" i="1"/>
  <c r="G373" i="1" s="1"/>
  <c r="H372" i="1"/>
  <c r="G372" i="1"/>
  <c r="D372" i="1"/>
  <c r="C372" i="1"/>
  <c r="D371" i="1"/>
  <c r="H371" i="1" s="1"/>
  <c r="C371" i="1"/>
  <c r="H370" i="1"/>
  <c r="D370" i="1"/>
  <c r="C370" i="1"/>
  <c r="G370" i="1" s="1"/>
  <c r="D369" i="1"/>
  <c r="H369" i="1" s="1"/>
  <c r="C369" i="1"/>
  <c r="H368" i="1"/>
  <c r="D368" i="1"/>
  <c r="C368" i="1"/>
  <c r="G368" i="1" s="1"/>
  <c r="D367" i="1"/>
  <c r="H367" i="1" s="1"/>
  <c r="C367" i="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D354" i="1"/>
  <c r="H354" i="1" s="1"/>
  <c r="C354" i="1"/>
  <c r="H353" i="1"/>
  <c r="G353" i="1"/>
  <c r="D353" i="1"/>
  <c r="C353" i="1"/>
  <c r="H352" i="1"/>
  <c r="G352" i="1"/>
  <c r="D352" i="1"/>
  <c r="C352" i="1"/>
  <c r="H351" i="1"/>
  <c r="D351" i="1"/>
  <c r="C351" i="1"/>
  <c r="G351" i="1" s="1"/>
  <c r="H350" i="1"/>
  <c r="G350" i="1"/>
  <c r="D350" i="1"/>
  <c r="C350" i="1"/>
  <c r="H349" i="1"/>
  <c r="G349" i="1"/>
  <c r="D349" i="1"/>
  <c r="C349" i="1"/>
  <c r="D348" i="1"/>
  <c r="H348" i="1" s="1"/>
  <c r="C348" i="1"/>
  <c r="D347" i="1"/>
  <c r="H347" i="1" s="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D291" i="1"/>
  <c r="C291" i="1"/>
  <c r="G291" i="1" s="1"/>
  <c r="D290" i="1"/>
  <c r="C290" i="1"/>
  <c r="G290" i="1" s="1"/>
  <c r="H289" i="1"/>
  <c r="D289" i="1"/>
  <c r="C289" i="1"/>
  <c r="G289" i="1" s="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H270" i="1" s="1"/>
  <c r="C270" i="1"/>
  <c r="H269" i="1"/>
  <c r="D269" i="1"/>
  <c r="C269" i="1"/>
  <c r="G269"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C261" i="1"/>
  <c r="D260" i="1"/>
  <c r="C260" i="1"/>
  <c r="D259" i="1"/>
  <c r="H258" i="1"/>
  <c r="G258" i="1"/>
  <c r="D258" i="1"/>
  <c r="C258" i="1"/>
  <c r="H257" i="1"/>
  <c r="G257" i="1"/>
  <c r="D257" i="1"/>
  <c r="C257" i="1"/>
  <c r="H256" i="1"/>
  <c r="D256" i="1"/>
  <c r="C256" i="1"/>
  <c r="G256" i="1" s="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D244" i="1"/>
  <c r="H244" i="1" s="1"/>
  <c r="C244" i="1"/>
  <c r="H243" i="1"/>
  <c r="D243" i="1"/>
  <c r="C243" i="1"/>
  <c r="G243" i="1" s="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C228"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D208" i="1"/>
  <c r="C208" i="1"/>
  <c r="H207" i="1"/>
  <c r="G207" i="1"/>
  <c r="D207" i="1"/>
  <c r="C207" i="1"/>
  <c r="D206" i="1"/>
  <c r="C206" i="1"/>
  <c r="H205" i="1"/>
  <c r="G205" i="1"/>
  <c r="D205" i="1"/>
  <c r="C205" i="1"/>
  <c r="G204" i="1"/>
  <c r="D204" i="1"/>
  <c r="H204" i="1" s="1"/>
  <c r="C204" i="1"/>
  <c r="H203" i="1"/>
  <c r="G203" i="1"/>
  <c r="D203" i="1"/>
  <c r="C203" i="1"/>
  <c r="H202" i="1"/>
  <c r="G202" i="1"/>
  <c r="D202" i="1"/>
  <c r="C202" i="1"/>
  <c r="H201" i="1"/>
  <c r="G201" i="1"/>
  <c r="D201" i="1"/>
  <c r="C201" i="1"/>
  <c r="H200" i="1"/>
  <c r="G200" i="1"/>
  <c r="D200" i="1"/>
  <c r="C200" i="1"/>
  <c r="H199" i="1"/>
  <c r="G199" i="1"/>
  <c r="D199" i="1"/>
  <c r="C199" i="1"/>
  <c r="G198" i="1"/>
  <c r="D198" i="1"/>
  <c r="H198" i="1" s="1"/>
  <c r="C198" i="1"/>
  <c r="H197" i="1"/>
  <c r="G197" i="1"/>
  <c r="D197" i="1"/>
  <c r="C197" i="1"/>
  <c r="H196" i="1"/>
  <c r="G196" i="1"/>
  <c r="D196" i="1"/>
  <c r="C196" i="1"/>
  <c r="H195" i="1"/>
  <c r="G195" i="1"/>
  <c r="D195" i="1"/>
  <c r="C195" i="1"/>
  <c r="H194" i="1"/>
  <c r="G194" i="1"/>
  <c r="D194" i="1"/>
  <c r="C194" i="1"/>
  <c r="H193" i="1"/>
  <c r="G193" i="1"/>
  <c r="D193" i="1"/>
  <c r="C193" i="1"/>
  <c r="C192" i="1"/>
  <c r="D191" i="1"/>
  <c r="C191" i="1"/>
  <c r="G191" i="1" s="1"/>
  <c r="D190" i="1"/>
  <c r="C190" i="1"/>
  <c r="G190" i="1" s="1"/>
  <c r="D189" i="1"/>
  <c r="C189" i="1"/>
  <c r="G189" i="1" s="1"/>
  <c r="D188" i="1"/>
  <c r="C188" i="1"/>
  <c r="G188" i="1" s="1"/>
  <c r="D187" i="1"/>
  <c r="C187" i="1"/>
  <c r="G187" i="1" s="1"/>
  <c r="H186" i="1"/>
  <c r="D186" i="1"/>
  <c r="C186" i="1"/>
  <c r="G186" i="1" s="1"/>
  <c r="D185" i="1"/>
  <c r="C185" i="1"/>
  <c r="H185" i="1" s="1"/>
  <c r="D184" i="1"/>
  <c r="C184" i="1"/>
  <c r="D183" i="1"/>
  <c r="C183" i="1"/>
  <c r="H183" i="1" s="1"/>
  <c r="D182" i="1"/>
  <c r="H182" i="1" s="1"/>
  <c r="C182" i="1"/>
  <c r="H181" i="1"/>
  <c r="D181" i="1"/>
  <c r="C181" i="1"/>
  <c r="G181" i="1" s="1"/>
  <c r="D180" i="1"/>
  <c r="H180" i="1" s="1"/>
  <c r="C180" i="1"/>
  <c r="D179" i="1"/>
  <c r="C179" i="1"/>
  <c r="H179" i="1" s="1"/>
  <c r="D178" i="1"/>
  <c r="C178" i="1"/>
  <c r="G178" i="1" s="1"/>
  <c r="D177" i="1"/>
  <c r="C177" i="1"/>
  <c r="H177" i="1" s="1"/>
  <c r="D176" i="1"/>
  <c r="C176" i="1"/>
  <c r="G176" i="1" s="1"/>
  <c r="D175" i="1"/>
  <c r="C175" i="1"/>
  <c r="D174" i="1"/>
  <c r="H174" i="1" s="1"/>
  <c r="C174" i="1"/>
  <c r="D173" i="1"/>
  <c r="C173" i="1"/>
  <c r="H172" i="1"/>
  <c r="D172" i="1"/>
  <c r="C172" i="1"/>
  <c r="G172" i="1" s="1"/>
  <c r="H171" i="1"/>
  <c r="G171" i="1"/>
  <c r="D171" i="1"/>
  <c r="C171" i="1"/>
  <c r="D170" i="1"/>
  <c r="H170" i="1" s="1"/>
  <c r="C170" i="1"/>
  <c r="D169" i="1"/>
  <c r="C169" i="1"/>
  <c r="H169" i="1" s="1"/>
  <c r="H168" i="1"/>
  <c r="D168" i="1"/>
  <c r="C168" i="1"/>
  <c r="G168" i="1" s="1"/>
  <c r="D167" i="1"/>
  <c r="H167" i="1" s="1"/>
  <c r="C167" i="1"/>
  <c r="D166" i="1"/>
  <c r="C166" i="1"/>
  <c r="D165" i="1"/>
  <c r="C165" i="1"/>
  <c r="H164" i="1"/>
  <c r="G164" i="1"/>
  <c r="D164" i="1"/>
  <c r="C164" i="1"/>
  <c r="D163" i="1"/>
  <c r="C163" i="1"/>
  <c r="H162" i="1"/>
  <c r="D162" i="1"/>
  <c r="C162" i="1"/>
  <c r="G162" i="1" s="1"/>
  <c r="D161" i="1"/>
  <c r="C161" i="1"/>
  <c r="D160" i="1"/>
  <c r="C160" i="1"/>
  <c r="H158" i="1"/>
  <c r="G158" i="1"/>
  <c r="D158" i="1"/>
  <c r="C158" i="1"/>
  <c r="H157" i="1"/>
  <c r="D157" i="1"/>
  <c r="C157" i="1"/>
  <c r="G157" i="1" s="1"/>
  <c r="G156" i="1"/>
  <c r="D156" i="1"/>
  <c r="C156" i="1"/>
  <c r="H156" i="1" s="1"/>
  <c r="D155" i="1"/>
  <c r="C155" i="1"/>
  <c r="G154" i="1"/>
  <c r="D154" i="1"/>
  <c r="C154" i="1"/>
  <c r="H154" i="1" s="1"/>
  <c r="D153" i="1"/>
  <c r="C153" i="1"/>
  <c r="H153" i="1" s="1"/>
  <c r="D152" i="1"/>
  <c r="C152" i="1"/>
  <c r="H151" i="1"/>
  <c r="G151" i="1"/>
  <c r="D151" i="1"/>
  <c r="C151" i="1"/>
  <c r="D150" i="1"/>
  <c r="C150" i="1"/>
  <c r="G150" i="1" s="1"/>
  <c r="D149" i="1"/>
  <c r="C149" i="1"/>
  <c r="G149" i="1" s="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G131" i="1" s="1"/>
  <c r="D130" i="1"/>
  <c r="C130" i="1"/>
  <c r="D129" i="1"/>
  <c r="H128" i="1"/>
  <c r="G128" i="1"/>
  <c r="D128" i="1"/>
  <c r="C128" i="1"/>
  <c r="H127" i="1"/>
  <c r="G127" i="1"/>
  <c r="D127" i="1"/>
  <c r="C127" i="1"/>
  <c r="H126" i="1"/>
  <c r="G126" i="1"/>
  <c r="D126" i="1"/>
  <c r="C126" i="1"/>
  <c r="H125" i="1"/>
  <c r="G125" i="1"/>
  <c r="D125" i="1"/>
  <c r="C125" i="1"/>
  <c r="H124" i="1"/>
  <c r="G124" i="1"/>
  <c r="D124" i="1"/>
  <c r="C124" i="1"/>
  <c r="H123" i="1"/>
  <c r="D123" i="1"/>
  <c r="C123" i="1"/>
  <c r="G123" i="1" s="1"/>
  <c r="H122" i="1"/>
  <c r="D122" i="1"/>
  <c r="C122" i="1"/>
  <c r="G122" i="1" s="1"/>
  <c r="D121" i="1"/>
  <c r="C121" i="1"/>
  <c r="D120" i="1"/>
  <c r="C120" i="1"/>
  <c r="H119" i="1"/>
  <c r="G119" i="1"/>
  <c r="D119" i="1"/>
  <c r="C119" i="1"/>
  <c r="H118" i="1"/>
  <c r="G118" i="1"/>
  <c r="D118" i="1"/>
  <c r="C118" i="1"/>
  <c r="H117" i="1"/>
  <c r="G117" i="1"/>
  <c r="D117" i="1"/>
  <c r="C117" i="1"/>
  <c r="H116" i="1"/>
  <c r="G116" i="1"/>
  <c r="D116" i="1"/>
  <c r="C116" i="1"/>
  <c r="G115" i="1"/>
  <c r="D115" i="1"/>
  <c r="H115" i="1" s="1"/>
  <c r="C115" i="1"/>
  <c r="H114" i="1"/>
  <c r="G114" i="1"/>
  <c r="D114" i="1"/>
  <c r="C114" i="1"/>
  <c r="H113" i="1"/>
  <c r="D113" i="1"/>
  <c r="C113" i="1"/>
  <c r="G113" i="1" s="1"/>
  <c r="H112" i="1"/>
  <c r="G112" i="1"/>
  <c r="D112" i="1"/>
  <c r="C112" i="1"/>
  <c r="H111" i="1"/>
  <c r="G111" i="1"/>
  <c r="D111" i="1"/>
  <c r="C111" i="1"/>
  <c r="H110" i="1"/>
  <c r="G110" i="1"/>
  <c r="D110" i="1"/>
  <c r="C110" i="1"/>
  <c r="D109" i="1"/>
  <c r="H109" i="1" s="1"/>
  <c r="C109"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D85" i="1"/>
  <c r="H85" i="1" s="1"/>
  <c r="C85" i="1"/>
  <c r="H84" i="1"/>
  <c r="G84" i="1"/>
  <c r="D84" i="1"/>
  <c r="C84" i="1"/>
  <c r="H83" i="1"/>
  <c r="G83" i="1"/>
  <c r="D83" i="1"/>
  <c r="C83" i="1"/>
  <c r="H82" i="1"/>
  <c r="G82" i="1"/>
  <c r="D82" i="1"/>
  <c r="C82" i="1"/>
  <c r="H81" i="1"/>
  <c r="G81" i="1"/>
  <c r="D81" i="1"/>
  <c r="C81" i="1"/>
  <c r="H80" i="1"/>
  <c r="G80" i="1"/>
  <c r="D80" i="1"/>
  <c r="C80" i="1"/>
  <c r="H79" i="1"/>
  <c r="D79" i="1"/>
  <c r="C79" i="1"/>
  <c r="G79" i="1" s="1"/>
  <c r="D78" i="1"/>
  <c r="H78" i="1" s="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C66" i="1"/>
  <c r="D65" i="1"/>
  <c r="C65" i="1"/>
  <c r="H65" i="1" s="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D54" i="1"/>
  <c r="C54" i="1"/>
  <c r="H54" i="1" s="1"/>
  <c r="D53" i="1"/>
  <c r="C53" i="1"/>
  <c r="H52" i="1"/>
  <c r="G52" i="1"/>
  <c r="D52" i="1"/>
  <c r="C52" i="1"/>
  <c r="H51" i="1"/>
  <c r="G51" i="1"/>
  <c r="D51" i="1"/>
  <c r="C51"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D32" i="1"/>
  <c r="H32" i="1" s="1"/>
  <c r="C32" i="1"/>
  <c r="H31" i="1"/>
  <c r="G31" i="1"/>
  <c r="D31" i="1"/>
  <c r="C31" i="1"/>
  <c r="H30" i="1"/>
  <c r="G30" i="1"/>
  <c r="D30" i="1"/>
  <c r="C30" i="1"/>
  <c r="H29" i="1"/>
  <c r="G29" i="1"/>
  <c r="D29" i="1"/>
  <c r="C29" i="1"/>
  <c r="H28" i="1"/>
  <c r="G28" i="1"/>
  <c r="D28" i="1"/>
  <c r="C28" i="1"/>
  <c r="H27" i="1"/>
  <c r="G27" i="1"/>
  <c r="D27" i="1"/>
  <c r="C27" i="1"/>
  <c r="H26" i="1"/>
  <c r="G26" i="1"/>
  <c r="D26" i="1"/>
  <c r="C26" i="1"/>
  <c r="H25" i="1"/>
  <c r="D25" i="1"/>
  <c r="C25" i="1"/>
  <c r="G25" i="1" s="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3" i="1" s="1"/>
  <c r="C3" i="1"/>
  <c r="H1228" i="1" l="1"/>
  <c r="E237" i="5"/>
  <c r="F245" i="5"/>
  <c r="G1222" i="1"/>
  <c r="G1223" i="1"/>
  <c r="G1225" i="1"/>
  <c r="G1278" i="1"/>
  <c r="G1273" i="1"/>
  <c r="G1271" i="1"/>
  <c r="G1270" i="1"/>
  <c r="G1266" i="1"/>
  <c r="H1264" i="1"/>
  <c r="G1262" i="1"/>
  <c r="G1244" i="1"/>
  <c r="G1241" i="1"/>
  <c r="C1576" i="1"/>
  <c r="H1576" i="1" s="1"/>
  <c r="G1580" i="1"/>
  <c r="H1579" i="1"/>
  <c r="G1531" i="1"/>
  <c r="G1485" i="1"/>
  <c r="G1503" i="1"/>
  <c r="D6" i="8"/>
  <c r="D24" i="8"/>
  <c r="C1499" i="1" s="1"/>
  <c r="H1499" i="1" s="1"/>
  <c r="G1555" i="1"/>
  <c r="G1535" i="1"/>
  <c r="D49" i="8"/>
  <c r="C1524" i="1" s="1"/>
  <c r="G1524" i="1" s="1"/>
  <c r="G1525" i="1"/>
  <c r="G1510" i="1"/>
  <c r="G1508" i="1"/>
  <c r="G1504" i="1"/>
  <c r="G1501" i="1"/>
  <c r="H1502" i="1"/>
  <c r="G1511" i="1"/>
  <c r="G1515" i="1"/>
  <c r="G1570" i="1"/>
  <c r="G1574" i="1"/>
  <c r="G1565" i="1"/>
  <c r="H1565" i="1"/>
  <c r="G1566" i="1"/>
  <c r="G1492" i="1"/>
  <c r="G1560" i="1"/>
  <c r="G1491" i="1"/>
  <c r="G1556" i="1"/>
  <c r="G1490" i="1"/>
  <c r="G1550" i="1"/>
  <c r="C1483" i="1"/>
  <c r="H1483" i="1" s="1"/>
  <c r="G1489" i="1"/>
  <c r="G1536" i="1"/>
  <c r="G1530" i="1"/>
  <c r="H1524" i="1"/>
  <c r="G1526" i="1"/>
  <c r="G1483" i="1"/>
  <c r="G1577" i="1"/>
  <c r="G1482" i="1"/>
  <c r="G1519" i="1"/>
  <c r="G1235" i="1"/>
  <c r="G1237" i="1"/>
  <c r="D1214" i="1"/>
  <c r="I23" i="3"/>
  <c r="G1217" i="1"/>
  <c r="E175" i="5"/>
  <c r="D1152" i="1" s="1"/>
  <c r="F239" i="5"/>
  <c r="G1183" i="1"/>
  <c r="G1184" i="1"/>
  <c r="G1192" i="1"/>
  <c r="G1166" i="1"/>
  <c r="G1165" i="1"/>
  <c r="G1163" i="1"/>
  <c r="G1157" i="1"/>
  <c r="G1160" i="1"/>
  <c r="I22" i="3"/>
  <c r="G1156" i="1"/>
  <c r="F177" i="5"/>
  <c r="G1155" i="1"/>
  <c r="E68" i="5"/>
  <c r="D1046" i="1" s="1"/>
  <c r="F170" i="5"/>
  <c r="G1139" i="1"/>
  <c r="G1135" i="1"/>
  <c r="I21" i="3"/>
  <c r="F149" i="5"/>
  <c r="G1127" i="1"/>
  <c r="E6" i="5"/>
  <c r="D984" i="1" s="1"/>
  <c r="G1097" i="1"/>
  <c r="G1103" i="1"/>
  <c r="G1056" i="1"/>
  <c r="G1061" i="1"/>
  <c r="F63" i="5"/>
  <c r="G1034" i="1"/>
  <c r="G1035" i="1"/>
  <c r="F56" i="5"/>
  <c r="G1032" i="1"/>
  <c r="G1030" i="1"/>
  <c r="G1031" i="1"/>
  <c r="G1029" i="1"/>
  <c r="G1028" i="1"/>
  <c r="G1012" i="1"/>
  <c r="G1007" i="1"/>
  <c r="G1008" i="1"/>
  <c r="F29" i="5"/>
  <c r="G1006" i="1"/>
  <c r="G1004" i="1"/>
  <c r="G1002" i="1"/>
  <c r="G1000" i="1"/>
  <c r="G999" i="1"/>
  <c r="G997" i="1"/>
  <c r="G998" i="1"/>
  <c r="G996" i="1"/>
  <c r="G993" i="1"/>
  <c r="G991" i="1"/>
  <c r="G992" i="1"/>
  <c r="F13" i="5"/>
  <c r="G989" i="1"/>
  <c r="I20" i="3"/>
  <c r="F8" i="5"/>
  <c r="H986" i="1"/>
  <c r="H987" i="1"/>
  <c r="H1454" i="1"/>
  <c r="G1454" i="1"/>
  <c r="D1453" i="1"/>
  <c r="H1453" i="1" s="1"/>
  <c r="G1459" i="1"/>
  <c r="H1456" i="1"/>
  <c r="I1456" i="1" s="1"/>
  <c r="J1456" i="1"/>
  <c r="G1453" i="1"/>
  <c r="G297" i="9"/>
  <c r="E297" i="9" s="1"/>
  <c r="E296" i="9" s="1"/>
  <c r="I10" i="3" s="1"/>
  <c r="H1440" i="1"/>
  <c r="I1440" i="1" s="1"/>
  <c r="J1440" i="1"/>
  <c r="H1459" i="1"/>
  <c r="I1459" i="1" s="1"/>
  <c r="H1436" i="1"/>
  <c r="H1437" i="1"/>
  <c r="H1438" i="1"/>
  <c r="J1443" i="1"/>
  <c r="G1436" i="1"/>
  <c r="G1437" i="1"/>
  <c r="G1438" i="1"/>
  <c r="G1443" i="1"/>
  <c r="H1443" i="1"/>
  <c r="E141" i="6"/>
  <c r="I28" i="3" s="1"/>
  <c r="G1322" i="1"/>
  <c r="G1325" i="1"/>
  <c r="F28" i="6"/>
  <c r="G813" i="1"/>
  <c r="H809" i="1"/>
  <c r="H719" i="1"/>
  <c r="G716" i="1"/>
  <c r="F219" i="9"/>
  <c r="B219" i="9" s="1"/>
  <c r="G713" i="1"/>
  <c r="G710" i="1"/>
  <c r="G709" i="1"/>
  <c r="F217" i="9"/>
  <c r="B217" i="9" s="1"/>
  <c r="G644" i="1"/>
  <c r="G642" i="1"/>
  <c r="G645" i="1"/>
  <c r="F652" i="4"/>
  <c r="E26" i="9"/>
  <c r="B26" i="9" s="1"/>
  <c r="F214" i="9"/>
  <c r="B214" i="9" s="1"/>
  <c r="E644" i="4"/>
  <c r="D638" i="1" s="1"/>
  <c r="G411" i="1"/>
  <c r="G412" i="1"/>
  <c r="E274" i="9"/>
  <c r="G398" i="1"/>
  <c r="G374" i="1"/>
  <c r="G371" i="1"/>
  <c r="G369" i="1"/>
  <c r="G367" i="1"/>
  <c r="G366" i="1"/>
  <c r="G364" i="1"/>
  <c r="G365" i="1"/>
  <c r="E350" i="4"/>
  <c r="E408" i="4" s="1"/>
  <c r="D403" i="1" s="1"/>
  <c r="G354" i="1"/>
  <c r="E407" i="4"/>
  <c r="D402" i="1" s="1"/>
  <c r="G347" i="1"/>
  <c r="G348" i="1"/>
  <c r="G270" i="1"/>
  <c r="H260" i="1"/>
  <c r="H261" i="1"/>
  <c r="G255" i="1"/>
  <c r="F259" i="4"/>
  <c r="G244" i="1"/>
  <c r="F231" i="4"/>
  <c r="H227" i="1"/>
  <c r="H228" i="1"/>
  <c r="G209" i="1"/>
  <c r="G206" i="1"/>
  <c r="G208" i="1"/>
  <c r="F210" i="4"/>
  <c r="H192" i="1"/>
  <c r="F196" i="4"/>
  <c r="H184" i="1"/>
  <c r="F188" i="4"/>
  <c r="G182" i="1"/>
  <c r="G180" i="1"/>
  <c r="F177" i="4"/>
  <c r="H175" i="1"/>
  <c r="G173" i="1"/>
  <c r="G174" i="1"/>
  <c r="G170" i="1"/>
  <c r="G167" i="1"/>
  <c r="H165" i="1"/>
  <c r="H166" i="1"/>
  <c r="F169" i="4"/>
  <c r="H163" i="1"/>
  <c r="F164" i="4"/>
  <c r="G160" i="1"/>
  <c r="G161" i="1"/>
  <c r="H155" i="1"/>
  <c r="E151" i="4"/>
  <c r="E289" i="4" s="1"/>
  <c r="D148" i="1"/>
  <c r="F159" i="4"/>
  <c r="F153" i="4"/>
  <c r="H152" i="1"/>
  <c r="G414" i="1"/>
  <c r="G478" i="1"/>
  <c r="G479" i="1"/>
  <c r="G480" i="1"/>
  <c r="E635" i="4"/>
  <c r="D629" i="1" s="1"/>
  <c r="G130" i="1"/>
  <c r="G132" i="1"/>
  <c r="G120" i="1"/>
  <c r="G121" i="1"/>
  <c r="E6" i="4"/>
  <c r="E412" i="4" s="1"/>
  <c r="F112" i="4"/>
  <c r="F216" i="9"/>
  <c r="B216" i="9" s="1"/>
  <c r="G102" i="1"/>
  <c r="G108" i="1"/>
  <c r="G109" i="1"/>
  <c r="F106" i="4"/>
  <c r="D2" i="1"/>
  <c r="G78" i="1"/>
  <c r="G85" i="1"/>
  <c r="F82" i="4"/>
  <c r="F83" i="4"/>
  <c r="G73" i="1"/>
  <c r="G76" i="1"/>
  <c r="G196" i="9"/>
  <c r="E196" i="9" s="1"/>
  <c r="B196" i="9" s="1"/>
  <c r="F68" i="4"/>
  <c r="H64" i="1"/>
  <c r="G66" i="1"/>
  <c r="G50" i="1"/>
  <c r="G53" i="1"/>
  <c r="G3" i="1"/>
  <c r="G32" i="1"/>
  <c r="F7" i="4"/>
  <c r="E283" i="9"/>
  <c r="G1480" i="1"/>
  <c r="H1480" i="1"/>
  <c r="H1326" i="1"/>
  <c r="H1322" i="1"/>
  <c r="H1307" i="1"/>
  <c r="H1310" i="1"/>
  <c r="H28" i="3"/>
  <c r="C1435" i="1"/>
  <c r="G1299" i="1"/>
  <c r="F5" i="6"/>
  <c r="G1264" i="1"/>
  <c r="G1232" i="1"/>
  <c r="H1222" i="1"/>
  <c r="D238" i="5"/>
  <c r="H1166" i="1"/>
  <c r="H1165" i="1"/>
  <c r="C1154" i="1"/>
  <c r="G1154" i="1" s="1"/>
  <c r="H1163" i="1"/>
  <c r="H1156" i="1"/>
  <c r="H1154" i="1"/>
  <c r="D176" i="5"/>
  <c r="G289" i="9"/>
  <c r="E289" i="9" s="1"/>
  <c r="B289" i="9" s="1"/>
  <c r="G1148" i="1"/>
  <c r="G1151" i="1"/>
  <c r="H1142" i="1"/>
  <c r="H1144" i="1"/>
  <c r="G1138" i="1"/>
  <c r="D146" i="5"/>
  <c r="G287" i="9"/>
  <c r="E287" i="9" s="1"/>
  <c r="B287" i="9" s="1"/>
  <c r="H1097" i="1"/>
  <c r="H1103" i="1"/>
  <c r="D118" i="5"/>
  <c r="D68" i="5" s="1"/>
  <c r="H1064" i="1"/>
  <c r="H1056" i="1"/>
  <c r="H1041" i="1"/>
  <c r="H1042" i="1"/>
  <c r="H1039" i="1"/>
  <c r="H1036" i="1"/>
  <c r="H1034" i="1"/>
  <c r="H1030" i="1"/>
  <c r="H1031" i="1"/>
  <c r="H1029" i="1"/>
  <c r="H1028" i="1"/>
  <c r="H1023" i="1"/>
  <c r="H1007" i="1"/>
  <c r="H1008" i="1"/>
  <c r="H1006" i="1"/>
  <c r="H1004" i="1"/>
  <c r="H1002" i="1"/>
  <c r="H1000" i="1"/>
  <c r="H999" i="1"/>
  <c r="H997" i="1"/>
  <c r="H998" i="1"/>
  <c r="D12" i="5"/>
  <c r="D7" i="5" s="1"/>
  <c r="H996" i="1"/>
  <c r="H993" i="1"/>
  <c r="H991" i="1"/>
  <c r="H992" i="1"/>
  <c r="H989" i="1"/>
  <c r="H988" i="1"/>
  <c r="G986" i="1"/>
  <c r="G987" i="1"/>
  <c r="H867" i="1"/>
  <c r="H816" i="1"/>
  <c r="G809" i="1"/>
  <c r="G711" i="1"/>
  <c r="H669" i="1"/>
  <c r="H648" i="1"/>
  <c r="B274" i="9"/>
  <c r="H646" i="1"/>
  <c r="H644" i="1"/>
  <c r="H645" i="1"/>
  <c r="F636" i="4"/>
  <c r="C630" i="1"/>
  <c r="H414" i="1"/>
  <c r="H478" i="1"/>
  <c r="H479" i="1"/>
  <c r="H480" i="1"/>
  <c r="F485" i="4"/>
  <c r="D635" i="4"/>
  <c r="G209" i="9"/>
  <c r="E209" i="9" s="1"/>
  <c r="B209" i="9" s="1"/>
  <c r="F420" i="4"/>
  <c r="G187" i="9"/>
  <c r="E187" i="9" s="1"/>
  <c r="B187" i="9" s="1"/>
  <c r="H406" i="1"/>
  <c r="G405" i="1"/>
  <c r="H411" i="1"/>
  <c r="H412" i="1"/>
  <c r="D644" i="4"/>
  <c r="H386" i="1"/>
  <c r="H388" i="1"/>
  <c r="H366" i="1"/>
  <c r="D363" i="4"/>
  <c r="H364" i="1"/>
  <c r="H365" i="1"/>
  <c r="D351" i="4"/>
  <c r="H290" i="1"/>
  <c r="H413" i="1"/>
  <c r="F643" i="4"/>
  <c r="C637" i="1"/>
  <c r="C638" i="1"/>
  <c r="F417" i="4"/>
  <c r="F416" i="4"/>
  <c r="G260" i="1"/>
  <c r="G261" i="1"/>
  <c r="D263" i="4"/>
  <c r="D252" i="4"/>
  <c r="D224" i="4"/>
  <c r="G227" i="1"/>
  <c r="G228" i="1"/>
  <c r="H209" i="1"/>
  <c r="G192" i="1"/>
  <c r="H206" i="1"/>
  <c r="H208" i="1"/>
  <c r="H191" i="1"/>
  <c r="H190" i="1"/>
  <c r="H189" i="1"/>
  <c r="H188" i="1"/>
  <c r="H187" i="1"/>
  <c r="G184" i="1"/>
  <c r="G185" i="1"/>
  <c r="G183" i="1"/>
  <c r="G179" i="1"/>
  <c r="H178" i="1"/>
  <c r="G177" i="1"/>
  <c r="H176" i="1"/>
  <c r="H173" i="1"/>
  <c r="G175" i="1"/>
  <c r="G169" i="1"/>
  <c r="G165" i="1"/>
  <c r="G166" i="1"/>
  <c r="G163" i="1"/>
  <c r="H160" i="1"/>
  <c r="H161" i="1"/>
  <c r="D163" i="4"/>
  <c r="D152" i="4"/>
  <c r="G155" i="1"/>
  <c r="G153" i="1"/>
  <c r="G152" i="1"/>
  <c r="H149" i="1"/>
  <c r="H150" i="1"/>
  <c r="H20" i="9"/>
  <c r="H130" i="1"/>
  <c r="D133" i="4"/>
  <c r="G204" i="9"/>
  <c r="E204" i="9" s="1"/>
  <c r="B204" i="9" s="1"/>
  <c r="F134" i="4"/>
  <c r="G185" i="9"/>
  <c r="E185" i="9" s="1"/>
  <c r="B185" i="9" s="1"/>
  <c r="G192" i="9"/>
  <c r="E192" i="9" s="1"/>
  <c r="B192" i="9" s="1"/>
  <c r="H120" i="1"/>
  <c r="H121" i="1"/>
  <c r="H108" i="1"/>
  <c r="H102" i="1"/>
  <c r="H66" i="1"/>
  <c r="G64" i="1"/>
  <c r="G65" i="1"/>
  <c r="G54" i="1"/>
  <c r="D50" i="4"/>
  <c r="D6" i="4" s="1"/>
  <c r="H50" i="1"/>
  <c r="H53" i="1"/>
  <c r="G200" i="9"/>
  <c r="E200" i="9" s="1"/>
  <c r="B200" i="9" s="1"/>
  <c r="G205" i="9"/>
  <c r="E205" i="9" s="1"/>
  <c r="B205" i="9" s="1"/>
  <c r="G208" i="9"/>
  <c r="E208" i="9" s="1"/>
  <c r="B208" i="9" s="1"/>
  <c r="F29" i="4"/>
  <c r="G161" i="9"/>
  <c r="E161" i="9" s="1"/>
  <c r="B161" i="9" s="1"/>
  <c r="G176" i="9"/>
  <c r="E176" i="9" s="1"/>
  <c r="B176" i="9" s="1"/>
  <c r="B283" i="9"/>
  <c r="H276" i="9" l="1"/>
  <c r="G1576" i="1"/>
  <c r="D42" i="8"/>
  <c r="C1517" i="1" s="1"/>
  <c r="C1481" i="1"/>
  <c r="G1481" i="1" s="1"/>
  <c r="G1499" i="1"/>
  <c r="D43" i="8"/>
  <c r="B297" i="9"/>
  <c r="I1443" i="1"/>
  <c r="D1435" i="1"/>
  <c r="H9" i="3" s="1"/>
  <c r="K3" i="9" s="1"/>
  <c r="G299" i="9"/>
  <c r="E299" i="9" s="1"/>
  <c r="B299" i="9" s="1"/>
  <c r="F141" i="6"/>
  <c r="F644" i="4"/>
  <c r="E413" i="4"/>
  <c r="E640" i="4" s="1"/>
  <c r="D634" i="1" s="1"/>
  <c r="D345" i="1"/>
  <c r="D147" i="1"/>
  <c r="I17" i="3"/>
  <c r="D285" i="1"/>
  <c r="E290" i="4"/>
  <c r="D286" i="1" s="1"/>
  <c r="E639" i="4"/>
  <c r="D633" i="1" s="1"/>
  <c r="D407" i="1"/>
  <c r="E291" i="4"/>
  <c r="D287" i="1" s="1"/>
  <c r="I16" i="3"/>
  <c r="E298" i="9"/>
  <c r="I9" i="3" s="1"/>
  <c r="H1435" i="1"/>
  <c r="G1435" i="1"/>
  <c r="D237" i="5"/>
  <c r="D175" i="5" s="1"/>
  <c r="F238" i="5"/>
  <c r="C1215" i="1"/>
  <c r="H22" i="3"/>
  <c r="F176" i="5"/>
  <c r="C1153" i="1"/>
  <c r="F146" i="5"/>
  <c r="C1124" i="1"/>
  <c r="C1096" i="1"/>
  <c r="F118" i="5"/>
  <c r="F68" i="5"/>
  <c r="H21" i="3"/>
  <c r="C1046" i="1"/>
  <c r="F12" i="5"/>
  <c r="C990" i="1"/>
  <c r="D6" i="5"/>
  <c r="H20" i="3"/>
  <c r="F7" i="5"/>
  <c r="C985" i="1"/>
  <c r="C629" i="1"/>
  <c r="F635" i="4"/>
  <c r="G630" i="1"/>
  <c r="H630" i="1"/>
  <c r="F363" i="4"/>
  <c r="C358" i="1"/>
  <c r="D350" i="4"/>
  <c r="F351" i="4"/>
  <c r="C346" i="1"/>
  <c r="H638" i="1"/>
  <c r="G638" i="1"/>
  <c r="H637" i="1"/>
  <c r="G637" i="1"/>
  <c r="F263" i="4"/>
  <c r="C259" i="1"/>
  <c r="F252" i="4"/>
  <c r="C248" i="1"/>
  <c r="F224" i="4"/>
  <c r="C220" i="1"/>
  <c r="D151" i="4"/>
  <c r="D289" i="4" s="1"/>
  <c r="D291" i="4" s="1"/>
  <c r="C159" i="1"/>
  <c r="F163" i="4"/>
  <c r="F152" i="4"/>
  <c r="G20" i="9"/>
  <c r="E20" i="9" s="1"/>
  <c r="C148" i="1"/>
  <c r="F133" i="4"/>
  <c r="C129" i="1"/>
  <c r="F50" i="4"/>
  <c r="C46" i="1"/>
  <c r="D412" i="4"/>
  <c r="F6" i="4"/>
  <c r="H16" i="3"/>
  <c r="C2" i="1"/>
  <c r="I34" i="3" l="1"/>
  <c r="G1517" i="1"/>
  <c r="H1517" i="1"/>
  <c r="K1432" i="9"/>
  <c r="H1481" i="1"/>
  <c r="I35" i="3"/>
  <c r="G294" i="9"/>
  <c r="E294" i="9" s="1"/>
  <c r="B294" i="9" s="1"/>
  <c r="C1518" i="1"/>
  <c r="G295" i="9"/>
  <c r="E295" i="9" s="1"/>
  <c r="B295" i="9" s="1"/>
  <c r="H1518" i="1"/>
  <c r="E415" i="4"/>
  <c r="D410" i="1" s="1"/>
  <c r="D408" i="1"/>
  <c r="E414" i="4"/>
  <c r="D409" i="1" s="1"/>
  <c r="E642" i="4"/>
  <c r="E641" i="4"/>
  <c r="D636" i="1"/>
  <c r="H1215" i="1"/>
  <c r="G1215" i="1"/>
  <c r="F237" i="5"/>
  <c r="H23" i="3"/>
  <c r="C1214" i="1"/>
  <c r="F175" i="5"/>
  <c r="C1152" i="1"/>
  <c r="H1153" i="1"/>
  <c r="G1153" i="1"/>
  <c r="H1124" i="1"/>
  <c r="G1124" i="1"/>
  <c r="G1096" i="1"/>
  <c r="H1096" i="1"/>
  <c r="H1046" i="1"/>
  <c r="G1046" i="1"/>
  <c r="G990" i="1"/>
  <c r="H990" i="1"/>
  <c r="G985" i="1"/>
  <c r="H985" i="1"/>
  <c r="G282" i="9"/>
  <c r="E282" i="9" s="1"/>
  <c r="B282" i="9" s="1"/>
  <c r="G276" i="9"/>
  <c r="E276" i="9" s="1"/>
  <c r="F6" i="5"/>
  <c r="C984" i="1"/>
  <c r="G629" i="1"/>
  <c r="H629" i="1"/>
  <c r="G358" i="1"/>
  <c r="H358" i="1"/>
  <c r="H346" i="1"/>
  <c r="G346" i="1"/>
  <c r="D408" i="4"/>
  <c r="F350" i="4"/>
  <c r="D407" i="4"/>
  <c r="C345" i="1"/>
  <c r="H259" i="1"/>
  <c r="G259" i="1"/>
  <c r="H248" i="1"/>
  <c r="G248" i="1"/>
  <c r="G220" i="1"/>
  <c r="H220" i="1"/>
  <c r="C147" i="1"/>
  <c r="G147" i="1" s="1"/>
  <c r="H17" i="3"/>
  <c r="F151" i="4"/>
  <c r="G159" i="1"/>
  <c r="H159" i="1"/>
  <c r="B20" i="9"/>
  <c r="E19" i="9"/>
  <c r="G148" i="1"/>
  <c r="H148" i="1"/>
  <c r="D413" i="4"/>
  <c r="D414" i="4" s="1"/>
  <c r="C285" i="1"/>
  <c r="F289" i="4"/>
  <c r="D290" i="4"/>
  <c r="F290" i="4" s="1"/>
  <c r="G129" i="1"/>
  <c r="H129" i="1"/>
  <c r="H46" i="1"/>
  <c r="G46" i="1"/>
  <c r="H2" i="1"/>
  <c r="G2" i="1"/>
  <c r="F291" i="4"/>
  <c r="C287" i="1"/>
  <c r="D639" i="4"/>
  <c r="F412" i="4"/>
  <c r="C407" i="1"/>
  <c r="E293" i="9" l="1"/>
  <c r="G1518" i="1"/>
  <c r="H11" i="3"/>
  <c r="E645" i="4"/>
  <c r="D639" i="1" s="1"/>
  <c r="D635" i="1"/>
  <c r="E646" i="4"/>
  <c r="I19" i="3" s="1"/>
  <c r="H1214" i="1"/>
  <c r="G1214" i="1"/>
  <c r="H1152" i="1"/>
  <c r="G1152" i="1"/>
  <c r="G984" i="1"/>
  <c r="H984" i="1"/>
  <c r="H8" i="3"/>
  <c r="M3" i="9" s="1"/>
  <c r="B276" i="9"/>
  <c r="E275" i="9"/>
  <c r="D415" i="4"/>
  <c r="F407" i="4"/>
  <c r="C402" i="1"/>
  <c r="H345" i="1"/>
  <c r="G345" i="1"/>
  <c r="F408" i="4"/>
  <c r="C403" i="1"/>
  <c r="H147" i="1"/>
  <c r="C286" i="1"/>
  <c r="H286" i="1" s="1"/>
  <c r="G285" i="1"/>
  <c r="H285" i="1"/>
  <c r="D640" i="4"/>
  <c r="D641" i="4" s="1"/>
  <c r="F413" i="4"/>
  <c r="C408" i="1"/>
  <c r="G407" i="1"/>
  <c r="H407" i="1"/>
  <c r="F414" i="4"/>
  <c r="C409" i="1"/>
  <c r="G287" i="1"/>
  <c r="H287" i="1"/>
  <c r="C410" i="1"/>
  <c r="F415" i="4"/>
  <c r="F639" i="4"/>
  <c r="C633" i="1"/>
  <c r="G286" i="1"/>
  <c r="N3" i="9" l="1"/>
  <c r="I11" i="3"/>
  <c r="I18" i="3"/>
  <c r="D640" i="1"/>
  <c r="I8" i="3"/>
  <c r="H403" i="1"/>
  <c r="G403" i="1"/>
  <c r="H402" i="1"/>
  <c r="G402" i="1"/>
  <c r="D642" i="4"/>
  <c r="D645" i="4" s="1"/>
  <c r="H408" i="1"/>
  <c r="G408" i="1"/>
  <c r="F640" i="4"/>
  <c r="C634" i="1"/>
  <c r="F641" i="4"/>
  <c r="C635" i="1"/>
  <c r="G410" i="1"/>
  <c r="H410" i="1"/>
  <c r="G409" i="1"/>
  <c r="H409" i="1"/>
  <c r="G633" i="1"/>
  <c r="H633" i="1"/>
  <c r="D646" i="4" l="1"/>
  <c r="C640" i="1" s="1"/>
  <c r="F642" i="4"/>
  <c r="C636" i="1"/>
  <c r="G636" i="1" s="1"/>
  <c r="G634" i="1"/>
  <c r="H634" i="1"/>
  <c r="G635" i="1"/>
  <c r="H635" i="1"/>
  <c r="F645" i="4"/>
  <c r="C639" i="1"/>
  <c r="H18" i="3"/>
  <c r="H19" i="3" l="1"/>
  <c r="F646" i="4"/>
  <c r="H636" i="1"/>
  <c r="G640" i="1"/>
  <c r="H640" i="1"/>
  <c r="G639" i="1"/>
  <c r="H639" i="1"/>
  <c r="H7" i="3"/>
  <c r="J3" i="9" l="1"/>
  <c r="I7" i="3"/>
  <c r="M272" i="9" l="1"/>
  <c r="H18" i="9"/>
  <c r="J17" i="9"/>
  <c r="H17" i="9"/>
  <c r="M16" i="9"/>
  <c r="H16" i="9"/>
  <c r="L15" i="9"/>
  <c r="G15" i="9"/>
  <c r="K13" i="9"/>
  <c r="I13" i="9"/>
  <c r="J12" i="9"/>
  <c r="K11" i="9"/>
  <c r="I11" i="9"/>
  <c r="J10" i="9"/>
  <c r="K9" i="9"/>
  <c r="I9" i="9"/>
  <c r="J8" i="9"/>
  <c r="K7" i="9"/>
  <c r="I7" i="9"/>
  <c r="J6" i="9"/>
  <c r="K5" i="9"/>
  <c r="I5" i="9"/>
  <c r="L272" i="9"/>
  <c r="F272" i="9" s="1"/>
  <c r="G18" i="9"/>
  <c r="E18" i="9" s="1"/>
  <c r="B18" i="9" s="1"/>
  <c r="I17" i="9"/>
  <c r="G17" i="9"/>
  <c r="L16" i="9"/>
  <c r="F16" i="9" s="1"/>
  <c r="G16" i="9"/>
  <c r="E16" i="9" s="1"/>
  <c r="M15" i="9"/>
  <c r="H15" i="9"/>
  <c r="J13" i="9"/>
  <c r="K12" i="9"/>
  <c r="I12" i="9"/>
  <c r="J11" i="9"/>
  <c r="K10" i="9"/>
  <c r="J9" i="9"/>
  <c r="K8" i="9"/>
  <c r="I8" i="9"/>
  <c r="J7" i="9"/>
  <c r="K6" i="9"/>
  <c r="I6" i="9"/>
  <c r="J5" i="9"/>
  <c r="E6" i="9" l="1"/>
  <c r="B6" i="9" s="1"/>
  <c r="E12" i="9"/>
  <c r="B12" i="9" s="1"/>
  <c r="E8" i="9"/>
  <c r="B8" i="9" s="1"/>
  <c r="B16" i="9"/>
  <c r="E17" i="9"/>
  <c r="B17" i="9" s="1"/>
  <c r="E5" i="9"/>
  <c r="E9" i="9"/>
  <c r="B9" i="9" s="1"/>
  <c r="E10" i="9"/>
  <c r="B10" i="9" s="1"/>
  <c r="E13" i="9"/>
  <c r="B13" i="9" s="1"/>
  <c r="E15" i="9"/>
  <c r="B272" i="9"/>
  <c r="F19" i="9"/>
  <c r="E7" i="9"/>
  <c r="B7" i="9" s="1"/>
  <c r="E11" i="9"/>
  <c r="B11" i="9" s="1"/>
  <c r="F15" i="9"/>
  <c r="F14" i="9" s="1"/>
  <c r="F3" i="9" l="1"/>
  <c r="B15" i="9"/>
  <c r="E14" i="9"/>
  <c r="B5" i="9"/>
  <c r="E4" i="9"/>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<sst xmlns="http://schemas.openxmlformats.org/spreadsheetml/2006/main" count="4313" uniqueCount="3393">
  <si>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</si>
  <si>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</si>
  <si>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</si>
  <si>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</si>
  <si>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</si>
  <si>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</si>
  <si>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</si>
  <si>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</si>
  <si>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</si>
  <si>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</si>
  <si>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</si>
  <si>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</si>
  <si>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</si>
  <si>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</si>
  <si>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</si>
  <si>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</si>
  <si>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</si>
  <si>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</si>
  <si>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</si>
  <si>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</si>
  <si>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</si>
  <si>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</si>
  <si>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</si>
  <si>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</si>
  <si>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</si>
  <si>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</si>
  <si>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</si>
  <si>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</si>
  <si>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</si>
  <si>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</si>
  <si>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</si>
  <si>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MINISTARSTVO PRAVOSUĐA I UPRAVE</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</si>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</sst>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859428442</v>
      </c>
      <c r="D2" s="6">
        <f>'PR-RAS'!E6</f>
        <v>885130849.8900001</v>
      </c>
      <c r="E2" s="6">
        <v>0</v>
      </c>
      <c r="F2" s="6">
        <v>0</v>
      </c>
      <c r="G2" s="7">
        <f t="shared" ref="G2:G264" si="0">(B2/1000)*(C2*1+D2*2)</f>
        <v>2629690.1417800002</v>
      </c>
      <c r="H2" s="7">
        <f t="shared" ref="H2:H264" si="1">ABS(C2-ROUND(C2,0))+ABS(D2-ROUND(D2,0))</f>
        <v>0.1099998950958252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2629033</v>
      </c>
      <c r="D3" s="1">
        <f>'PR-RAS'!E7</f>
        <v>3539587.82</v>
      </c>
      <c r="E3" s="1">
        <v>0</v>
      </c>
      <c r="F3" s="1">
        <v>0</v>
      </c>
      <c r="G3" s="2">
        <f t="shared" si="0"/>
        <v>19416.417280000001</v>
      </c>
      <c r="H3" s="2">
        <f t="shared" si="1"/>
        <v>0.18000000016763806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2629033</v>
      </c>
      <c r="D25" s="1">
        <f>'PR-RAS'!E29</f>
        <v>3539587.82</v>
      </c>
      <c r="E25" s="1">
        <v>0</v>
      </c>
      <c r="F25" s="1">
        <v>0</v>
      </c>
      <c r="G25" s="2">
        <f t="shared" si="0"/>
        <v>232997.00736000002</v>
      </c>
      <c r="H25" s="2">
        <f t="shared" si="1"/>
        <v>0.18000000016763806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2629033</v>
      </c>
      <c r="D32" s="1">
        <f>'PR-RAS'!E36</f>
        <v>3539587.82</v>
      </c>
      <c r="E32" s="1">
        <v>0</v>
      </c>
      <c r="F32" s="1">
        <v>0</v>
      </c>
      <c r="G32" s="2">
        <f t="shared" si="0"/>
        <v>300954.46784</v>
      </c>
      <c r="H32" s="2">
        <f t="shared" si="1"/>
        <v>0.18000000016763806</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66792887</v>
      </c>
      <c r="D46" s="1">
        <f>'PR-RAS'!E50</f>
        <v>124601521.53</v>
      </c>
      <c r="E46" s="1">
        <v>0</v>
      </c>
      <c r="F46" s="1">
        <v>0</v>
      </c>
      <c r="G46" s="2">
        <f t="shared" si="0"/>
        <v>14219816.852699999</v>
      </c>
      <c r="H46" s="2">
        <f t="shared" si="1"/>
        <v>0.4699999988079071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64631173</v>
      </c>
      <c r="D50" s="1">
        <f>'PR-RAS'!E54</f>
        <v>123359745.03</v>
      </c>
      <c r="E50" s="1">
        <v>0</v>
      </c>
      <c r="F50" s="1">
        <v>0</v>
      </c>
      <c r="G50" s="2">
        <f t="shared" si="0"/>
        <v>15256182.489940001</v>
      </c>
      <c r="H50" s="2">
        <f t="shared" si="1"/>
        <v>3.0000001192092896E-2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27350688</v>
      </c>
      <c r="D53" s="1">
        <f>'PR-RAS'!E57</f>
        <v>35757412.770000003</v>
      </c>
      <c r="E53" s="1">
        <v>0</v>
      </c>
      <c r="F53" s="1">
        <v>0</v>
      </c>
      <c r="G53" s="2">
        <f t="shared" si="0"/>
        <v>5141006.7040800005</v>
      </c>
      <c r="H53" s="2">
        <f t="shared" si="1"/>
        <v>0.22999999672174454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37280485</v>
      </c>
      <c r="D54" s="1">
        <f>'PR-RAS'!E58</f>
        <v>87602332.260000005</v>
      </c>
      <c r="E54" s="1">
        <v>0</v>
      </c>
      <c r="F54" s="1">
        <v>0</v>
      </c>
      <c r="G54" s="2">
        <f t="shared" si="0"/>
        <v>11261712.924560001</v>
      </c>
      <c r="H54" s="2">
        <f t="shared" si="1"/>
        <v>0.26000000536441803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2161714</v>
      </c>
      <c r="D64" s="1">
        <f>'PR-RAS'!E68</f>
        <v>878512.5</v>
      </c>
      <c r="E64" s="1">
        <v>0</v>
      </c>
      <c r="F64" s="1">
        <v>0</v>
      </c>
      <c r="G64" s="2">
        <f t="shared" si="0"/>
        <v>246880.557</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86250</v>
      </c>
      <c r="D65" s="1">
        <f>'PR-RAS'!E69</f>
        <v>0</v>
      </c>
      <c r="E65" s="1">
        <v>0</v>
      </c>
      <c r="F65" s="1">
        <v>0</v>
      </c>
      <c r="G65" s="2">
        <f t="shared" si="0"/>
        <v>5520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2075464</v>
      </c>
      <c r="D66" s="1">
        <f>'PR-RAS'!E70</f>
        <v>878512.5</v>
      </c>
      <c r="E66" s="1">
        <v>0</v>
      </c>
      <c r="F66" s="1">
        <v>0</v>
      </c>
      <c r="G66" s="2">
        <f t="shared" si="0"/>
        <v>249111.785</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363264</v>
      </c>
      <c r="E73" s="1">
        <v>0</v>
      </c>
      <c r="F73" s="1">
        <v>0</v>
      </c>
      <c r="G73" s="2">
        <f t="shared" si="0"/>
        <v>52310.015999999996</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363264</v>
      </c>
      <c r="E76" s="1">
        <v>0</v>
      </c>
      <c r="F76" s="1">
        <v>0</v>
      </c>
      <c r="G76" s="2">
        <f t="shared" si="0"/>
        <v>54489.599999999999</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112779</v>
      </c>
      <c r="D78" s="1">
        <f>'PR-RAS'!E82</f>
        <v>147069.87</v>
      </c>
      <c r="E78" s="1">
        <v>0</v>
      </c>
      <c r="F78" s="1">
        <v>0</v>
      </c>
      <c r="G78" s="2">
        <f t="shared" si="0"/>
        <v>31332.742979999999</v>
      </c>
      <c r="H78" s="2">
        <f t="shared" si="1"/>
        <v>0.13000000000465661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112779</v>
      </c>
      <c r="D79" s="1">
        <f>'PR-RAS'!E83</f>
        <v>147069.87</v>
      </c>
      <c r="E79" s="1">
        <v>0</v>
      </c>
      <c r="F79" s="1">
        <v>0</v>
      </c>
      <c r="G79" s="2">
        <f t="shared" si="0"/>
        <v>31739.66172</v>
      </c>
      <c r="H79" s="2">
        <f t="shared" si="1"/>
        <v>0.13000000000465661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112779</v>
      </c>
      <c r="D85" s="1">
        <f>'PR-RAS'!E89</f>
        <v>147069.87</v>
      </c>
      <c r="E85" s="1">
        <v>0</v>
      </c>
      <c r="F85" s="1">
        <v>0</v>
      </c>
      <c r="G85" s="2">
        <f t="shared" si="0"/>
        <v>34181.174160000002</v>
      </c>
      <c r="H85" s="2">
        <f t="shared" si="1"/>
        <v>0.13000000000465661</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2140252</v>
      </c>
      <c r="D102" s="1">
        <f>'PR-RAS'!E106</f>
        <v>2049706.05</v>
      </c>
      <c r="E102" s="1">
        <v>0</v>
      </c>
      <c r="F102" s="1">
        <v>0</v>
      </c>
      <c r="G102" s="2">
        <f t="shared" si="0"/>
        <v>630206.07409999997</v>
      </c>
      <c r="H102" s="2">
        <f t="shared" si="1"/>
        <v>5.0000000046566129E-2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2140252</v>
      </c>
      <c r="D108" s="1">
        <f>'PR-RAS'!E112</f>
        <v>2049706.05</v>
      </c>
      <c r="E108" s="1">
        <v>0</v>
      </c>
      <c r="F108" s="1">
        <v>0</v>
      </c>
      <c r="G108" s="2">
        <f t="shared" si="0"/>
        <v>667644.05869999994</v>
      </c>
      <c r="H108" s="2">
        <f t="shared" si="1"/>
        <v>5.0000000046566129E-2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2042387</v>
      </c>
      <c r="D109" s="1">
        <f>'PR-RAS'!E113</f>
        <v>2007656.05</v>
      </c>
      <c r="E109" s="1">
        <v>0</v>
      </c>
      <c r="F109" s="1">
        <v>0</v>
      </c>
      <c r="G109" s="2">
        <f t="shared" si="0"/>
        <v>654231.5027999999</v>
      </c>
      <c r="H109" s="2">
        <f t="shared" si="1"/>
        <v>5.0000000046566129E-2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97865</v>
      </c>
      <c r="D113" s="1">
        <f>'PR-RAS'!E117</f>
        <v>8300</v>
      </c>
      <c r="E113" s="1">
        <v>0</v>
      </c>
      <c r="F113" s="1">
        <v>0</v>
      </c>
      <c r="G113" s="2">
        <f t="shared" si="0"/>
        <v>12820.08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33750</v>
      </c>
      <c r="E115" s="1">
        <v>0</v>
      </c>
      <c r="F115" s="1">
        <v>0</v>
      </c>
      <c r="G115" s="2">
        <f t="shared" si="0"/>
        <v>7695</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74554</v>
      </c>
      <c r="D120" s="1">
        <f>'PR-RAS'!E124</f>
        <v>114190.72</v>
      </c>
      <c r="E120" s="1">
        <v>0</v>
      </c>
      <c r="F120" s="1">
        <v>0</v>
      </c>
      <c r="G120" s="2">
        <f t="shared" si="0"/>
        <v>36049.317360000001</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74554</v>
      </c>
      <c r="D121" s="1">
        <f>'PR-RAS'!E125</f>
        <v>114190.72</v>
      </c>
      <c r="E121" s="1">
        <v>0</v>
      </c>
      <c r="F121" s="1">
        <v>0</v>
      </c>
      <c r="G121" s="2">
        <f t="shared" si="0"/>
        <v>36352.252800000002</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150</v>
      </c>
      <c r="D122" s="1">
        <f>'PR-RAS'!E126</f>
        <v>0</v>
      </c>
      <c r="E122" s="1">
        <v>0</v>
      </c>
      <c r="F122" s="1">
        <v>0</v>
      </c>
      <c r="G122" s="2">
        <f t="shared" si="0"/>
        <v>18.149999999999999</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74404</v>
      </c>
      <c r="D123" s="1">
        <f>'PR-RAS'!E127</f>
        <v>114190.72</v>
      </c>
      <c r="E123" s="1">
        <v>0</v>
      </c>
      <c r="F123" s="1">
        <v>0</v>
      </c>
      <c r="G123" s="2">
        <f t="shared" si="0"/>
        <v>36939.823680000001</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787678937</v>
      </c>
      <c r="D129" s="1">
        <f>'PR-RAS'!E133</f>
        <v>754678773.9000001</v>
      </c>
      <c r="E129" s="1">
        <v>0</v>
      </c>
      <c r="F129" s="1">
        <v>0</v>
      </c>
      <c r="G129" s="2">
        <f t="shared" si="0"/>
        <v>294020670.05440003</v>
      </c>
      <c r="H129" s="2">
        <f t="shared" si="1"/>
        <v>9.9999904632568359E-2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787678937</v>
      </c>
      <c r="D130" s="1">
        <f>'PR-RAS'!E134</f>
        <v>754678773.9000001</v>
      </c>
      <c r="E130" s="1">
        <v>0</v>
      </c>
      <c r="F130" s="1">
        <v>0</v>
      </c>
      <c r="G130" s="2">
        <f t="shared" si="0"/>
        <v>296317706.53920001</v>
      </c>
      <c r="H130" s="2">
        <f t="shared" si="1"/>
        <v>9.9999904632568359E-2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676157731</v>
      </c>
      <c r="D131" s="1">
        <f>'PR-RAS'!E135</f>
        <v>667182331.09000003</v>
      </c>
      <c r="E131" s="1">
        <v>0</v>
      </c>
      <c r="F131" s="1">
        <v>0</v>
      </c>
      <c r="G131" s="2">
        <f t="shared" si="0"/>
        <v>261367911.11340001</v>
      </c>
      <c r="H131" s="2">
        <f t="shared" si="1"/>
        <v>9.0000033378601074E-2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111521206</v>
      </c>
      <c r="D132" s="1">
        <f>'PR-RAS'!E136</f>
        <v>87496442.810000002</v>
      </c>
      <c r="E132" s="1">
        <v>0</v>
      </c>
      <c r="F132" s="1">
        <v>0</v>
      </c>
      <c r="G132" s="2">
        <f t="shared" si="0"/>
        <v>37533346.002220005</v>
      </c>
      <c r="H132" s="2">
        <f t="shared" si="1"/>
        <v>0.18999999761581421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702551575</v>
      </c>
      <c r="D147" s="1">
        <f>'PR-RAS'!E151</f>
        <v>721598987.14999998</v>
      </c>
      <c r="E147" s="1">
        <v>0</v>
      </c>
      <c r="F147" s="1">
        <v>0</v>
      </c>
      <c r="G147" s="2">
        <f t="shared" si="0"/>
        <v>313279434.19779998</v>
      </c>
      <c r="H147" s="2">
        <f t="shared" si="1"/>
        <v>0.14999997615814209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138549962</v>
      </c>
      <c r="D148" s="1">
        <f>'PR-RAS'!E152</f>
        <v>146314820.53999999</v>
      </c>
      <c r="E148" s="1">
        <v>0</v>
      </c>
      <c r="F148" s="1">
        <v>0</v>
      </c>
      <c r="G148" s="2">
        <f t="shared" si="0"/>
        <v>63383401.652759992</v>
      </c>
      <c r="H148" s="2">
        <f t="shared" si="1"/>
        <v>0.46000000834465027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112871925</v>
      </c>
      <c r="D149" s="1">
        <f>'PR-RAS'!E153</f>
        <v>118906168.14</v>
      </c>
      <c r="E149" s="1">
        <v>0</v>
      </c>
      <c r="F149" s="1">
        <v>0</v>
      </c>
      <c r="G149" s="2">
        <f t="shared" si="0"/>
        <v>51901270.669439994</v>
      </c>
      <c r="H149" s="2">
        <f t="shared" si="1"/>
        <v>0.14000000059604645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107356075</v>
      </c>
      <c r="D150" s="1">
        <f>'PR-RAS'!E154</f>
        <v>112659264.61</v>
      </c>
      <c r="E150" s="1">
        <v>0</v>
      </c>
      <c r="F150" s="1">
        <v>0</v>
      </c>
      <c r="G150" s="2">
        <f t="shared" si="0"/>
        <v>49568516.028779998</v>
      </c>
      <c r="H150" s="2">
        <f t="shared" si="1"/>
        <v>0.39000000059604645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2966298</v>
      </c>
      <c r="D152" s="1">
        <f>'PR-RAS'!E156</f>
        <v>3509755.95</v>
      </c>
      <c r="E152" s="1">
        <v>0</v>
      </c>
      <c r="F152" s="1">
        <v>0</v>
      </c>
      <c r="G152" s="2">
        <f t="shared" si="0"/>
        <v>1507857.2949000001</v>
      </c>
      <c r="H152" s="2">
        <f t="shared" si="1"/>
        <v>4.9999999813735485E-2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2549552</v>
      </c>
      <c r="D153" s="1">
        <f>'PR-RAS'!E157</f>
        <v>2737147.58</v>
      </c>
      <c r="E153" s="1">
        <v>0</v>
      </c>
      <c r="F153" s="1">
        <v>0</v>
      </c>
      <c r="G153" s="2">
        <f t="shared" si="0"/>
        <v>1219624.76832</v>
      </c>
      <c r="H153" s="2">
        <f t="shared" si="1"/>
        <v>0.41999999992549419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4308854</v>
      </c>
      <c r="D154" s="1">
        <f>'PR-RAS'!E158</f>
        <v>4614652.88</v>
      </c>
      <c r="E154" s="1">
        <v>0</v>
      </c>
      <c r="F154" s="1">
        <v>0</v>
      </c>
      <c r="G154" s="2">
        <f t="shared" si="0"/>
        <v>2071338.44328</v>
      </c>
      <c r="H154" s="2">
        <f t="shared" si="1"/>
        <v>0.12000000011175871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21369183</v>
      </c>
      <c r="D155" s="1">
        <f>'PR-RAS'!E159</f>
        <v>22793999.520000003</v>
      </c>
      <c r="E155" s="1">
        <v>0</v>
      </c>
      <c r="F155" s="1">
        <v>0</v>
      </c>
      <c r="G155" s="2">
        <f t="shared" si="0"/>
        <v>10311406.034160001</v>
      </c>
      <c r="H155" s="2">
        <f t="shared" si="1"/>
        <v>0.47999999672174454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3423859</v>
      </c>
      <c r="D156" s="1">
        <f>'PR-RAS'!E160</f>
        <v>3777394.33</v>
      </c>
      <c r="E156" s="1">
        <v>0</v>
      </c>
      <c r="F156" s="1">
        <v>0</v>
      </c>
      <c r="G156" s="2">
        <f t="shared" si="0"/>
        <v>1701690.3873000001</v>
      </c>
      <c r="H156" s="2">
        <f t="shared" si="1"/>
        <v>0.33000000007450581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17945324</v>
      </c>
      <c r="D157" s="1">
        <f>'PR-RAS'!E161</f>
        <v>19016605.190000001</v>
      </c>
      <c r="E157" s="1">
        <v>0</v>
      </c>
      <c r="F157" s="1">
        <v>0</v>
      </c>
      <c r="G157" s="2">
        <f t="shared" si="0"/>
        <v>8732651.3632800002</v>
      </c>
      <c r="H157" s="2">
        <f t="shared" si="1"/>
        <v>0.19000000134110451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241156278</v>
      </c>
      <c r="D159" s="1">
        <f>'PR-RAS'!E163</f>
        <v>244142258.80000001</v>
      </c>
      <c r="E159" s="1">
        <v>0</v>
      </c>
      <c r="F159" s="1">
        <v>0</v>
      </c>
      <c r="G159" s="2">
        <f t="shared" si="0"/>
        <v>115251645.70480001</v>
      </c>
      <c r="H159" s="2">
        <f t="shared" si="1"/>
        <v>0.19999998807907104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6891797</v>
      </c>
      <c r="D160" s="1">
        <f>'PR-RAS'!E164</f>
        <v>11297737.34</v>
      </c>
      <c r="E160" s="1">
        <v>0</v>
      </c>
      <c r="F160" s="1">
        <v>0</v>
      </c>
      <c r="G160" s="2">
        <f t="shared" si="0"/>
        <v>4688476.1971199997</v>
      </c>
      <c r="H160" s="2">
        <f t="shared" si="1"/>
        <v>0.33999999985098839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1392160</v>
      </c>
      <c r="D161" s="1">
        <f>'PR-RAS'!E165</f>
        <v>4727956.76</v>
      </c>
      <c r="E161" s="1">
        <v>0</v>
      </c>
      <c r="F161" s="1">
        <v>0</v>
      </c>
      <c r="G161" s="2">
        <f t="shared" si="0"/>
        <v>1735691.7631999999</v>
      </c>
      <c r="H161" s="2">
        <f t="shared" si="1"/>
        <v>0.24000000022351742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5246329</v>
      </c>
      <c r="D162" s="1">
        <f>'PR-RAS'!E166</f>
        <v>5803966.1500000004</v>
      </c>
      <c r="E162" s="1">
        <v>0</v>
      </c>
      <c r="F162" s="1">
        <v>0</v>
      </c>
      <c r="G162" s="2">
        <f t="shared" si="0"/>
        <v>2713536.0693000001</v>
      </c>
      <c r="H162" s="2">
        <f t="shared" si="1"/>
        <v>0.15000000037252903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253308</v>
      </c>
      <c r="D163" s="1">
        <f>'PR-RAS'!E167</f>
        <v>765814.43</v>
      </c>
      <c r="E163" s="1">
        <v>0</v>
      </c>
      <c r="F163" s="1">
        <v>0</v>
      </c>
      <c r="G163" s="2">
        <f t="shared" si="0"/>
        <v>289159.77132</v>
      </c>
      <c r="H163" s="2">
        <f t="shared" si="1"/>
        <v>0.43000000005122274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8298982</v>
      </c>
      <c r="D165" s="1">
        <f>'PR-RAS'!E169</f>
        <v>9663406.4699999988</v>
      </c>
      <c r="E165" s="1">
        <v>0</v>
      </c>
      <c r="F165" s="1">
        <v>0</v>
      </c>
      <c r="G165" s="2">
        <f t="shared" si="0"/>
        <v>4530630.3701599995</v>
      </c>
      <c r="H165" s="2">
        <f t="shared" si="1"/>
        <v>0.4699999988079071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1865449</v>
      </c>
      <c r="D166" s="1">
        <f>'PR-RAS'!E170</f>
        <v>2422422.62</v>
      </c>
      <c r="E166" s="1">
        <v>0</v>
      </c>
      <c r="F166" s="1">
        <v>0</v>
      </c>
      <c r="G166" s="2">
        <f t="shared" si="0"/>
        <v>1107198.5496</v>
      </c>
      <c r="H166" s="2">
        <f t="shared" si="1"/>
        <v>0.37999999988824129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42825</v>
      </c>
      <c r="D167" s="1">
        <f>'PR-RAS'!E171</f>
        <v>33532.67</v>
      </c>
      <c r="E167" s="1">
        <v>0</v>
      </c>
      <c r="F167" s="1">
        <v>0</v>
      </c>
      <c r="G167" s="2">
        <f t="shared" si="0"/>
        <v>18241.796440000002</v>
      </c>
      <c r="H167" s="2">
        <f t="shared" si="1"/>
        <v>0.33000000000174623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3471723</v>
      </c>
      <c r="D168" s="1">
        <f>'PR-RAS'!E172</f>
        <v>4446427.5599999996</v>
      </c>
      <c r="E168" s="1">
        <v>0</v>
      </c>
      <c r="F168" s="1">
        <v>0</v>
      </c>
      <c r="G168" s="2">
        <f t="shared" si="0"/>
        <v>2064884.5460399999</v>
      </c>
      <c r="H168" s="2">
        <f t="shared" si="1"/>
        <v>0.44000000040978193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13638</v>
      </c>
      <c r="D169" s="1">
        <f>'PR-RAS'!E173</f>
        <v>17147.05</v>
      </c>
      <c r="E169" s="1">
        <v>0</v>
      </c>
      <c r="F169" s="1">
        <v>0</v>
      </c>
      <c r="G169" s="2">
        <f t="shared" si="0"/>
        <v>8052.5928000000004</v>
      </c>
      <c r="H169" s="2">
        <f t="shared" si="1"/>
        <v>4.9999999999272404E-2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93034</v>
      </c>
      <c r="D170" s="1">
        <f>'PR-RAS'!E174</f>
        <v>96808.46</v>
      </c>
      <c r="E170" s="1">
        <v>0</v>
      </c>
      <c r="F170" s="1">
        <v>0</v>
      </c>
      <c r="G170" s="2">
        <f t="shared" si="0"/>
        <v>48444.005480000007</v>
      </c>
      <c r="H170" s="2">
        <f t="shared" si="1"/>
        <v>0.46000000000640284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2812313</v>
      </c>
      <c r="D172" s="1">
        <f>'PR-RAS'!E176</f>
        <v>2647068.11</v>
      </c>
      <c r="E172" s="1">
        <v>0</v>
      </c>
      <c r="F172" s="1">
        <v>0</v>
      </c>
      <c r="G172" s="2">
        <f t="shared" si="0"/>
        <v>1386202.8166200002</v>
      </c>
      <c r="H172" s="2">
        <f t="shared" si="1"/>
        <v>0.10999999986961484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164540815</v>
      </c>
      <c r="D173" s="1">
        <f>'PR-RAS'!E177</f>
        <v>191140121.34</v>
      </c>
      <c r="E173" s="1">
        <v>0</v>
      </c>
      <c r="F173" s="1">
        <v>0</v>
      </c>
      <c r="G173" s="2">
        <f t="shared" si="0"/>
        <v>94053221.920960009</v>
      </c>
      <c r="H173" s="2">
        <f t="shared" si="1"/>
        <v>0.34000000357627869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10751973</v>
      </c>
      <c r="D174" s="1">
        <f>'PR-RAS'!E178</f>
        <v>11454031.01</v>
      </c>
      <c r="E174" s="1">
        <v>0</v>
      </c>
      <c r="F174" s="1">
        <v>0</v>
      </c>
      <c r="G174" s="2">
        <f t="shared" si="0"/>
        <v>5823186.058459999</v>
      </c>
      <c r="H174" s="2">
        <f t="shared" si="1"/>
        <v>9.9999997764825821E-3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1076327</v>
      </c>
      <c r="D175" s="1">
        <f>'PR-RAS'!E179</f>
        <v>957196.88</v>
      </c>
      <c r="E175" s="1">
        <v>0</v>
      </c>
      <c r="F175" s="1">
        <v>0</v>
      </c>
      <c r="G175" s="2">
        <f t="shared" si="0"/>
        <v>520385.41223999992</v>
      </c>
      <c r="H175" s="2">
        <f t="shared" si="1"/>
        <v>0.11999999999534339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560259</v>
      </c>
      <c r="D176" s="1">
        <f>'PR-RAS'!E180</f>
        <v>1807465.15</v>
      </c>
      <c r="E176" s="1">
        <v>0</v>
      </c>
      <c r="F176" s="1">
        <v>0</v>
      </c>
      <c r="G176" s="2">
        <f t="shared" si="0"/>
        <v>730658.12749999994</v>
      </c>
      <c r="H176" s="2">
        <f t="shared" si="1"/>
        <v>0.14999999990686774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1415229</v>
      </c>
      <c r="D177" s="1">
        <f>'PR-RAS'!E181</f>
        <v>1282399.69</v>
      </c>
      <c r="E177" s="1">
        <v>0</v>
      </c>
      <c r="F177" s="1">
        <v>0</v>
      </c>
      <c r="G177" s="2">
        <f t="shared" si="0"/>
        <v>700484.9948799999</v>
      </c>
      <c r="H177" s="2">
        <f t="shared" si="1"/>
        <v>0.31000000005587935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45926978</v>
      </c>
      <c r="D178" s="1">
        <f>'PR-RAS'!E182</f>
        <v>49263785.340000004</v>
      </c>
      <c r="E178" s="1">
        <v>0</v>
      </c>
      <c r="F178" s="1">
        <v>0</v>
      </c>
      <c r="G178" s="2">
        <f t="shared" si="0"/>
        <v>25568455.116360001</v>
      </c>
      <c r="H178" s="2">
        <f t="shared" si="1"/>
        <v>0.34000000357627869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392822</v>
      </c>
      <c r="D179" s="1">
        <f>'PR-RAS'!E183</f>
        <v>326688.13</v>
      </c>
      <c r="E179" s="1">
        <v>0</v>
      </c>
      <c r="F179" s="1">
        <v>0</v>
      </c>
      <c r="G179" s="2">
        <f t="shared" si="0"/>
        <v>186223.29027999999</v>
      </c>
      <c r="H179" s="2">
        <f t="shared" si="1"/>
        <v>0.13000000000465661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29612566</v>
      </c>
      <c r="D180" s="1">
        <f>'PR-RAS'!E184</f>
        <v>39440996.799999997</v>
      </c>
      <c r="E180" s="1">
        <v>0</v>
      </c>
      <c r="F180" s="1">
        <v>0</v>
      </c>
      <c r="G180" s="2">
        <f t="shared" si="0"/>
        <v>19420526.168399997</v>
      </c>
      <c r="H180" s="2">
        <f t="shared" si="1"/>
        <v>0.20000000298023224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70679314</v>
      </c>
      <c r="D181" s="1">
        <f>'PR-RAS'!E185</f>
        <v>76061044.560000002</v>
      </c>
      <c r="E181" s="1">
        <v>0</v>
      </c>
      <c r="F181" s="1">
        <v>0</v>
      </c>
      <c r="G181" s="2">
        <f t="shared" si="0"/>
        <v>40104252.5616</v>
      </c>
      <c r="H181" s="2">
        <f t="shared" si="1"/>
        <v>0.43999999761581421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4125347</v>
      </c>
      <c r="D182" s="1">
        <f>'PR-RAS'!E186</f>
        <v>10546513.779999999</v>
      </c>
      <c r="E182" s="1">
        <v>0</v>
      </c>
      <c r="F182" s="1">
        <v>0</v>
      </c>
      <c r="G182" s="2">
        <f t="shared" si="0"/>
        <v>4564525.7953599999</v>
      </c>
      <c r="H182" s="2">
        <f t="shared" si="1"/>
        <v>0.22000000067055225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1670</v>
      </c>
      <c r="D183" s="1">
        <f>'PR-RAS'!E187</f>
        <v>0</v>
      </c>
      <c r="E183" s="1">
        <v>0</v>
      </c>
      <c r="F183" s="1">
        <v>0</v>
      </c>
      <c r="G183" s="2">
        <f t="shared" si="0"/>
        <v>303.94</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61423014</v>
      </c>
      <c r="D184" s="1">
        <f>'PR-RAS'!E188</f>
        <v>32040993.649999999</v>
      </c>
      <c r="E184" s="1">
        <v>0</v>
      </c>
      <c r="F184" s="1">
        <v>0</v>
      </c>
      <c r="G184" s="2">
        <f t="shared" si="0"/>
        <v>22967415.2379</v>
      </c>
      <c r="H184" s="2">
        <f t="shared" si="1"/>
        <v>0.35000000149011612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3310712</v>
      </c>
      <c r="D185" s="1">
        <f>'PR-RAS'!E189</f>
        <v>3245524.85</v>
      </c>
      <c r="E185" s="1">
        <v>0</v>
      </c>
      <c r="F185" s="1">
        <v>0</v>
      </c>
      <c r="G185" s="2">
        <f t="shared" si="0"/>
        <v>1803524.1527999998</v>
      </c>
      <c r="H185" s="2">
        <f t="shared" si="1"/>
        <v>0.14999999990686774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6451653</v>
      </c>
      <c r="D186" s="1">
        <f>'PR-RAS'!E190</f>
        <v>6169319.1600000001</v>
      </c>
      <c r="E186" s="1">
        <v>0</v>
      </c>
      <c r="F186" s="1">
        <v>0</v>
      </c>
      <c r="G186" s="2">
        <f t="shared" si="0"/>
        <v>3476203.8942</v>
      </c>
      <c r="H186" s="2">
        <f t="shared" si="1"/>
        <v>0.16000000014901161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279242</v>
      </c>
      <c r="D187" s="1">
        <f>'PR-RAS'!E191</f>
        <v>681846.2</v>
      </c>
      <c r="E187" s="1">
        <v>0</v>
      </c>
      <c r="F187" s="1">
        <v>0</v>
      </c>
      <c r="G187" s="2">
        <f t="shared" si="0"/>
        <v>305585.79839999997</v>
      </c>
      <c r="H187" s="2">
        <f t="shared" si="1"/>
        <v>0.19999999995343387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1926164</v>
      </c>
      <c r="D188" s="1">
        <f>'PR-RAS'!E192</f>
        <v>2413458.65</v>
      </c>
      <c r="E188" s="1">
        <v>0</v>
      </c>
      <c r="F188" s="1">
        <v>0</v>
      </c>
      <c r="G188" s="2">
        <f t="shared" si="0"/>
        <v>1262826.2031</v>
      </c>
      <c r="H188" s="2">
        <f t="shared" si="1"/>
        <v>0.35000000009313226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1590163</v>
      </c>
      <c r="D189" s="1">
        <f>'PR-RAS'!E193</f>
        <v>818724.69</v>
      </c>
      <c r="E189" s="1">
        <v>0</v>
      </c>
      <c r="F189" s="1">
        <v>0</v>
      </c>
      <c r="G189" s="2">
        <f t="shared" si="0"/>
        <v>606791.12743999995</v>
      </c>
      <c r="H189" s="2">
        <f t="shared" si="1"/>
        <v>0.31000000005587935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47712182</v>
      </c>
      <c r="D190" s="1">
        <f>'PR-RAS'!E194</f>
        <v>18437177.07</v>
      </c>
      <c r="E190" s="1">
        <v>0</v>
      </c>
      <c r="F190" s="1">
        <v>0</v>
      </c>
      <c r="G190" s="2">
        <f t="shared" si="0"/>
        <v>15986855.330460001</v>
      </c>
      <c r="H190" s="2">
        <f t="shared" si="1"/>
        <v>7.0000000298023224E-2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152898</v>
      </c>
      <c r="D191" s="1">
        <f>'PR-RAS'!E195</f>
        <v>274943.03000000003</v>
      </c>
      <c r="E191" s="1">
        <v>0</v>
      </c>
      <c r="F191" s="1">
        <v>0</v>
      </c>
      <c r="G191" s="2">
        <f t="shared" si="0"/>
        <v>133528.97140000001</v>
      </c>
      <c r="H191" s="2">
        <f t="shared" si="1"/>
        <v>3.0000000027939677E-2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15107</v>
      </c>
      <c r="D192" s="1">
        <f>'PR-RAS'!E196</f>
        <v>65483.37</v>
      </c>
      <c r="E192" s="1">
        <v>0</v>
      </c>
      <c r="F192" s="1">
        <v>0</v>
      </c>
      <c r="G192" s="2">
        <f t="shared" si="0"/>
        <v>27900.084339999998</v>
      </c>
      <c r="H192" s="2">
        <f t="shared" si="1"/>
        <v>0.37000000000261934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50933.73</v>
      </c>
      <c r="E198" s="1">
        <v>0</v>
      </c>
      <c r="F198" s="1">
        <v>0</v>
      </c>
      <c r="G198" s="2">
        <f t="shared" si="0"/>
        <v>20067.889620000002</v>
      </c>
      <c r="H198" s="2">
        <f t="shared" si="1"/>
        <v>0.26999999999679858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50933.73</v>
      </c>
      <c r="E204" s="1">
        <v>0</v>
      </c>
      <c r="F204" s="1">
        <v>0</v>
      </c>
      <c r="G204" s="2">
        <f t="shared" si="0"/>
        <v>20679.094380000002</v>
      </c>
      <c r="H204" s="2">
        <f t="shared" si="1"/>
        <v>0.26999999999679858</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15107</v>
      </c>
      <c r="D206" s="1">
        <f>'PR-RAS'!E210</f>
        <v>14549.64</v>
      </c>
      <c r="E206" s="1">
        <v>0</v>
      </c>
      <c r="F206" s="1">
        <v>0</v>
      </c>
      <c r="G206" s="2">
        <f t="shared" si="0"/>
        <v>9062.2873999999993</v>
      </c>
      <c r="H206" s="2">
        <f t="shared" si="1"/>
        <v>0.36000000000058208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469</v>
      </c>
      <c r="D208" s="1">
        <f>'PR-RAS'!E212</f>
        <v>55.48</v>
      </c>
      <c r="E208" s="1">
        <v>0</v>
      </c>
      <c r="F208" s="1">
        <v>0</v>
      </c>
      <c r="G208" s="2">
        <f t="shared" si="0"/>
        <v>120.05172</v>
      </c>
      <c r="H208" s="2">
        <f t="shared" si="1"/>
        <v>0.47999999999999687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14638</v>
      </c>
      <c r="D209" s="1">
        <f>'PR-RAS'!E213</f>
        <v>14494.16</v>
      </c>
      <c r="E209" s="1">
        <v>0</v>
      </c>
      <c r="F209" s="1">
        <v>0</v>
      </c>
      <c r="G209" s="2">
        <f t="shared" si="0"/>
        <v>9074.2745599999998</v>
      </c>
      <c r="H209" s="2">
        <f t="shared" si="1"/>
        <v>0.15999999999985448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309238945</v>
      </c>
      <c r="D220" s="1">
        <f>'PR-RAS'!E224</f>
        <v>315830365.25</v>
      </c>
      <c r="E220" s="1">
        <v>0</v>
      </c>
      <c r="F220" s="1">
        <v>0</v>
      </c>
      <c r="G220" s="2">
        <f t="shared" si="0"/>
        <v>206057028.93450001</v>
      </c>
      <c r="H220" s="2">
        <f t="shared" si="1"/>
        <v>0.25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309000000</v>
      </c>
      <c r="D227" s="1">
        <f>'PR-RAS'!E231</f>
        <v>309000000</v>
      </c>
      <c r="E227" s="1">
        <v>0</v>
      </c>
      <c r="F227" s="1">
        <v>0</v>
      </c>
      <c r="G227" s="2">
        <f t="shared" si="0"/>
        <v>209502000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309000000</v>
      </c>
      <c r="D228" s="1">
        <f>'PR-RAS'!E232</f>
        <v>309000000</v>
      </c>
      <c r="E228" s="1">
        <v>0</v>
      </c>
      <c r="F228" s="1">
        <v>0</v>
      </c>
      <c r="G228" s="2">
        <f t="shared" si="0"/>
        <v>210429000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238945</v>
      </c>
      <c r="D243" s="1">
        <f>'PR-RAS'!E247</f>
        <v>6830365.25</v>
      </c>
      <c r="E243" s="1">
        <v>0</v>
      </c>
      <c r="F243" s="1">
        <v>0</v>
      </c>
      <c r="G243" s="2">
        <f t="shared" si="0"/>
        <v>3363721.4709999999</v>
      </c>
      <c r="H243" s="2">
        <f t="shared" si="1"/>
        <v>0.25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238945</v>
      </c>
      <c r="D244" s="1">
        <f>'PR-RAS'!E248</f>
        <v>6830365.25</v>
      </c>
      <c r="E244" s="1">
        <v>0</v>
      </c>
      <c r="F244" s="1">
        <v>0</v>
      </c>
      <c r="G244" s="2">
        <f t="shared" si="0"/>
        <v>3377621.1464999998</v>
      </c>
      <c r="H244" s="2">
        <f t="shared" si="1"/>
        <v>0.25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9914456</v>
      </c>
      <c r="D248" s="1">
        <f>'PR-RAS'!E252</f>
        <v>9304423.6799999997</v>
      </c>
      <c r="E248" s="1">
        <v>0</v>
      </c>
      <c r="F248" s="1">
        <v>0</v>
      </c>
      <c r="G248" s="2">
        <f t="shared" si="0"/>
        <v>7045255.92992</v>
      </c>
      <c r="H248" s="2">
        <f t="shared" si="1"/>
        <v>0.32000000029802322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9914456</v>
      </c>
      <c r="D255" s="1">
        <f>'PR-RAS'!E259</f>
        <v>9304423.6799999997</v>
      </c>
      <c r="E255" s="1">
        <v>0</v>
      </c>
      <c r="F255" s="1">
        <v>0</v>
      </c>
      <c r="G255" s="2">
        <f t="shared" si="0"/>
        <v>7244919.0534399999</v>
      </c>
      <c r="H255" s="2">
        <f t="shared" si="1"/>
        <v>0.32000000029802322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9914456</v>
      </c>
      <c r="D256" s="1">
        <f>'PR-RAS'!E260</f>
        <v>9304423.6799999997</v>
      </c>
      <c r="E256" s="1">
        <v>0</v>
      </c>
      <c r="F256" s="1">
        <v>0</v>
      </c>
      <c r="G256" s="2">
        <f t="shared" si="0"/>
        <v>7273442.3568000002</v>
      </c>
      <c r="H256" s="2">
        <f t="shared" si="1"/>
        <v>0.32000000029802322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3676827</v>
      </c>
      <c r="D259" s="1">
        <f>'PR-RAS'!E263</f>
        <v>5941635.5099999998</v>
      </c>
      <c r="E259" s="1">
        <v>0</v>
      </c>
      <c r="F259" s="1">
        <v>0</v>
      </c>
      <c r="G259" s="2">
        <f t="shared" si="0"/>
        <v>4014505.2891600002</v>
      </c>
      <c r="H259" s="2">
        <f t="shared" si="1"/>
        <v>0.49000000022351742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3276827</v>
      </c>
      <c r="D260" s="1">
        <f>'PR-RAS'!E264</f>
        <v>5336669.55</v>
      </c>
      <c r="E260" s="1">
        <v>0</v>
      </c>
      <c r="F260" s="1">
        <v>0</v>
      </c>
      <c r="G260" s="2">
        <f t="shared" si="0"/>
        <v>3613093.0199000002</v>
      </c>
      <c r="H260" s="2">
        <f t="shared" si="1"/>
        <v>0.45000000018626451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3276827</v>
      </c>
      <c r="D261" s="1">
        <f>'PR-RAS'!E265</f>
        <v>5336669.55</v>
      </c>
      <c r="E261" s="1">
        <v>0</v>
      </c>
      <c r="F261" s="1">
        <v>0</v>
      </c>
      <c r="G261" s="2">
        <f t="shared" si="0"/>
        <v>3627043.1860000002</v>
      </c>
      <c r="H261" s="2">
        <f t="shared" si="1"/>
        <v>0.45000000018626451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400000</v>
      </c>
      <c r="D269" s="1">
        <f>'PR-RAS'!E273</f>
        <v>604965.96</v>
      </c>
      <c r="E269" s="1">
        <v>0</v>
      </c>
      <c r="F269" s="1">
        <v>0</v>
      </c>
      <c r="G269" s="2">
        <f t="shared" si="8"/>
        <v>431461.75456000003</v>
      </c>
      <c r="H269" s="2">
        <f t="shared" si="9"/>
        <v>4.0000000037252903E-2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400000</v>
      </c>
      <c r="D270" s="1">
        <f>'PR-RAS'!E274</f>
        <v>604965.96</v>
      </c>
      <c r="E270" s="1">
        <v>0</v>
      </c>
      <c r="F270" s="1">
        <v>0</v>
      </c>
      <c r="G270" s="2">
        <f t="shared" si="8"/>
        <v>433071.68648000003</v>
      </c>
      <c r="H270" s="2">
        <f t="shared" si="9"/>
        <v>4.0000000037252903E-2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702551575</v>
      </c>
      <c r="D285" s="1">
        <f>'PR-RAS'!E289</f>
        <v>721598987.14999998</v>
      </c>
      <c r="E285" s="1">
        <v>0</v>
      </c>
      <c r="F285" s="1">
        <v>0</v>
      </c>
      <c r="G285" s="2">
        <f t="shared" si="8"/>
        <v>609392872.00119996</v>
      </c>
      <c r="H285" s="2">
        <f t="shared" si="9"/>
        <v>0.14999997615814209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156876867</v>
      </c>
      <c r="D286" s="1">
        <f>'PR-RAS'!E290</f>
        <v>163531862.74000013</v>
      </c>
      <c r="E286" s="1">
        <v>0</v>
      </c>
      <c r="F286" s="1">
        <v>0</v>
      </c>
      <c r="G286" s="2">
        <f t="shared" si="8"/>
        <v>137923068.85680005</v>
      </c>
      <c r="H286" s="2">
        <f t="shared" si="9"/>
        <v>0.25999987125396729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3347603.37</v>
      </c>
      <c r="E288" s="1">
        <v>0</v>
      </c>
      <c r="F288" s="1">
        <v>0</v>
      </c>
      <c r="G288" s="2">
        <f t="shared" si="8"/>
        <v>1921524.3343799999</v>
      </c>
      <c r="H288" s="2">
        <f t="shared" si="9"/>
        <v>0.37000000011175871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4743279</v>
      </c>
      <c r="D289" s="1">
        <f>'PR-RAS'!E293</f>
        <v>0</v>
      </c>
      <c r="E289" s="1">
        <v>0</v>
      </c>
      <c r="F289" s="1">
        <v>0</v>
      </c>
      <c r="G289" s="2">
        <f t="shared" si="8"/>
        <v>1366064.352</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1400</v>
      </c>
      <c r="D290" s="1">
        <f>'PR-RAS'!E294</f>
        <v>1400</v>
      </c>
      <c r="E290" s="1">
        <v>0</v>
      </c>
      <c r="F290" s="1">
        <v>0</v>
      </c>
      <c r="G290" s="2">
        <f t="shared" si="8"/>
        <v>1213.8</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1400</v>
      </c>
      <c r="D291" s="1">
        <f>'PR-RAS'!E295</f>
        <v>1400</v>
      </c>
      <c r="E291" s="1">
        <v>0</v>
      </c>
      <c r="F291" s="1">
        <v>0</v>
      </c>
      <c r="G291" s="2">
        <f t="shared" si="8"/>
        <v>1218</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215500643</v>
      </c>
      <c r="D345" s="1">
        <f>'PR-RAS'!E350</f>
        <v>243306325.42000002</v>
      </c>
      <c r="E345" s="1">
        <v>0</v>
      </c>
      <c r="F345" s="1">
        <v>0</v>
      </c>
      <c r="G345" s="2">
        <f t="shared" si="8"/>
        <v>241526973.08096001</v>
      </c>
      <c r="H345" s="2">
        <f t="shared" si="9"/>
        <v>0.42000001668930054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13076420</v>
      </c>
      <c r="D346" s="1">
        <f>'PR-RAS'!E351</f>
        <v>9222366.1999999993</v>
      </c>
      <c r="E346" s="1">
        <v>0</v>
      </c>
      <c r="F346" s="1">
        <v>0</v>
      </c>
      <c r="G346" s="2">
        <f t="shared" si="8"/>
        <v>10874797.577999998</v>
      </c>
      <c r="H346" s="2">
        <f t="shared" si="9"/>
        <v>0.19999999925494194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31300</v>
      </c>
      <c r="E347" s="1">
        <v>0</v>
      </c>
      <c r="F347" s="1">
        <v>0</v>
      </c>
      <c r="G347" s="2">
        <f t="shared" si="8"/>
        <v>21659.599999999999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31300</v>
      </c>
      <c r="E348" s="1">
        <v>0</v>
      </c>
      <c r="F348" s="1">
        <v>0</v>
      </c>
      <c r="G348" s="2">
        <f t="shared" si="8"/>
        <v>21722.199999999997</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13076420</v>
      </c>
      <c r="D351" s="1">
        <f>'PR-RAS'!E356</f>
        <v>9191066.1999999993</v>
      </c>
      <c r="E351" s="1">
        <v>0</v>
      </c>
      <c r="F351" s="1">
        <v>0</v>
      </c>
      <c r="G351" s="2">
        <f t="shared" si="8"/>
        <v>11010493.339999998</v>
      </c>
      <c r="H351" s="2">
        <f t="shared" si="9"/>
        <v>0.19999999925494194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13076420</v>
      </c>
      <c r="D354" s="1">
        <f>'PR-RAS'!E359</f>
        <v>9191066.1999999993</v>
      </c>
      <c r="E354" s="1">
        <v>0</v>
      </c>
      <c r="F354" s="1">
        <v>0</v>
      </c>
      <c r="G354" s="2">
        <f t="shared" si="8"/>
        <v>11104868.997199999</v>
      </c>
      <c r="H354" s="2">
        <f t="shared" si="9"/>
        <v>0.19999999925494194</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49254396</v>
      </c>
      <c r="D358" s="1">
        <f>'PR-RAS'!E363</f>
        <v>96334307.810000002</v>
      </c>
      <c r="E358" s="1">
        <v>0</v>
      </c>
      <c r="F358" s="1">
        <v>0</v>
      </c>
      <c r="G358" s="2">
        <f t="shared" si="8"/>
        <v>86366515.148340002</v>
      </c>
      <c r="H358" s="2">
        <f t="shared" si="9"/>
        <v>0.18999999761581421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24135738</v>
      </c>
      <c r="D364" s="1">
        <f>'PR-RAS'!E369</f>
        <v>66798905.910000004</v>
      </c>
      <c r="E364" s="1">
        <v>0</v>
      </c>
      <c r="F364" s="1">
        <v>0</v>
      </c>
      <c r="G364" s="2">
        <f t="shared" si="8"/>
        <v>57257278.584659994</v>
      </c>
      <c r="H364" s="2">
        <f t="shared" si="9"/>
        <v>8.999999612569809E-2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18439754</v>
      </c>
      <c r="D365" s="1">
        <f>'PR-RAS'!E370</f>
        <v>64374978.329999998</v>
      </c>
      <c r="E365" s="1">
        <v>0</v>
      </c>
      <c r="F365" s="1">
        <v>0</v>
      </c>
      <c r="G365" s="2">
        <f t="shared" si="8"/>
        <v>53577054.680239998</v>
      </c>
      <c r="H365" s="2">
        <f t="shared" si="9"/>
        <v>0.32999999821186066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776715</v>
      </c>
      <c r="D366" s="1">
        <f>'PR-RAS'!E371</f>
        <v>272801.78000000003</v>
      </c>
      <c r="E366" s="1">
        <v>0</v>
      </c>
      <c r="F366" s="1">
        <v>0</v>
      </c>
      <c r="G366" s="2">
        <f t="shared" si="8"/>
        <v>482646.27439999999</v>
      </c>
      <c r="H366" s="2">
        <f t="shared" si="9"/>
        <v>0.21999999997206032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4158000</v>
      </c>
      <c r="D367" s="1">
        <f>'PR-RAS'!E372</f>
        <v>998948.52</v>
      </c>
      <c r="E367" s="1">
        <v>0</v>
      </c>
      <c r="F367" s="1">
        <v>0</v>
      </c>
      <c r="G367" s="2">
        <f t="shared" si="8"/>
        <v>2253058.3166399999</v>
      </c>
      <c r="H367" s="2">
        <f t="shared" si="9"/>
        <v>0.47999999998137355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304651</v>
      </c>
      <c r="D368" s="1">
        <f>'PR-RAS'!E373</f>
        <v>656546.78</v>
      </c>
      <c r="E368" s="1">
        <v>0</v>
      </c>
      <c r="F368" s="1">
        <v>0</v>
      </c>
      <c r="G368" s="2">
        <f t="shared" si="8"/>
        <v>593712.25352000003</v>
      </c>
      <c r="H368" s="2">
        <f t="shared" si="9"/>
        <v>0.21999999997206032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201068</v>
      </c>
      <c r="D369" s="1">
        <f>'PR-RAS'!E374</f>
        <v>457250</v>
      </c>
      <c r="E369" s="1">
        <v>0</v>
      </c>
      <c r="F369" s="1">
        <v>0</v>
      </c>
      <c r="G369" s="2">
        <f t="shared" si="8"/>
        <v>410529.02399999998</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4750</v>
      </c>
      <c r="D370" s="1">
        <f>'PR-RAS'!E375</f>
        <v>0</v>
      </c>
      <c r="E370" s="1">
        <v>0</v>
      </c>
      <c r="F370" s="1">
        <v>0</v>
      </c>
      <c r="G370" s="2">
        <f t="shared" si="8"/>
        <v>1752.75</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250800</v>
      </c>
      <c r="D371" s="1">
        <f>'PR-RAS'!E376</f>
        <v>38380.5</v>
      </c>
      <c r="E371" s="1">
        <v>0</v>
      </c>
      <c r="F371" s="1">
        <v>0</v>
      </c>
      <c r="G371" s="2">
        <f t="shared" si="8"/>
        <v>121197.56999999999</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514704</v>
      </c>
      <c r="D373" s="1">
        <f>'PR-RAS'!E378</f>
        <v>609989.42000000004</v>
      </c>
      <c r="E373" s="1">
        <v>0</v>
      </c>
      <c r="F373" s="1">
        <v>0</v>
      </c>
      <c r="G373" s="2">
        <f t="shared" si="8"/>
        <v>645302.01647999999</v>
      </c>
      <c r="H373" s="2">
        <f t="shared" si="9"/>
        <v>0.42000000004190952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514704</v>
      </c>
      <c r="D374" s="1">
        <f>'PR-RAS'!E379</f>
        <v>609989.42000000004</v>
      </c>
      <c r="E374" s="1">
        <v>0</v>
      </c>
      <c r="F374" s="1">
        <v>0</v>
      </c>
      <c r="G374" s="2">
        <f t="shared" si="8"/>
        <v>647036.69932000001</v>
      </c>
      <c r="H374" s="2">
        <f t="shared" si="9"/>
        <v>0.42000000004190952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24603954</v>
      </c>
      <c r="D386" s="1">
        <f>'PR-RAS'!E391</f>
        <v>28925412.48</v>
      </c>
      <c r="E386" s="1">
        <v>0</v>
      </c>
      <c r="F386" s="1">
        <v>0</v>
      </c>
      <c r="G386" s="2">
        <f t="shared" si="8"/>
        <v>31745089.899600003</v>
      </c>
      <c r="H386" s="2">
        <f t="shared" si="9"/>
        <v>0.48000000044703484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24603954</v>
      </c>
      <c r="D388" s="1">
        <f>'PR-RAS'!E393</f>
        <v>28925412.48</v>
      </c>
      <c r="E388" s="1">
        <v>0</v>
      </c>
      <c r="F388" s="1">
        <v>0</v>
      </c>
      <c r="G388" s="2">
        <f t="shared" si="8"/>
        <v>31909999.457520004</v>
      </c>
      <c r="H388" s="2">
        <f t="shared" si="9"/>
        <v>0.48000000044703484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153169827</v>
      </c>
      <c r="D397" s="1">
        <f>'PR-RAS'!E402</f>
        <v>137749651.41</v>
      </c>
      <c r="E397" s="1">
        <v>0</v>
      </c>
      <c r="F397" s="1">
        <v>0</v>
      </c>
      <c r="G397" s="2">
        <f t="shared" si="8"/>
        <v>169752975.40872002</v>
      </c>
      <c r="H397" s="2">
        <f t="shared" si="9"/>
        <v>0.40999999642372131</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153169827</v>
      </c>
      <c r="D398" s="1">
        <f>'PR-RAS'!E403</f>
        <v>137749651.41</v>
      </c>
      <c r="E398" s="1">
        <v>0</v>
      </c>
      <c r="F398" s="1">
        <v>0</v>
      </c>
      <c r="G398" s="2">
        <f t="shared" si="8"/>
        <v>170181644.53854001</v>
      </c>
      <c r="H398" s="2">
        <f t="shared" si="9"/>
        <v>0.40999999642372131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215500643</v>
      </c>
      <c r="D403" s="1">
        <f>'PR-RAS'!E408</f>
        <v>243306325.42000002</v>
      </c>
      <c r="E403" s="1">
        <v>0</v>
      </c>
      <c r="F403" s="1">
        <v>0</v>
      </c>
      <c r="G403" s="2">
        <f t="shared" si="8"/>
        <v>282249544.12368006</v>
      </c>
      <c r="H403" s="2">
        <f t="shared" si="9"/>
        <v>0.42000001668930054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1612840</v>
      </c>
      <c r="D405" s="1">
        <f>'PR-RAS'!E410</f>
        <v>958394.84</v>
      </c>
      <c r="E405" s="1">
        <v>0</v>
      </c>
      <c r="F405" s="1">
        <v>0</v>
      </c>
      <c r="G405" s="2">
        <f t="shared" si="8"/>
        <v>1425970.39072</v>
      </c>
      <c r="H405" s="2">
        <f t="shared" si="9"/>
        <v>0.16000000003259629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4681354</v>
      </c>
      <c r="D406" s="1">
        <f>'PR-RAS'!E411</f>
        <v>2768326.47</v>
      </c>
      <c r="E406" s="1">
        <v>0</v>
      </c>
      <c r="F406" s="1">
        <v>0</v>
      </c>
      <c r="G406" s="2">
        <f t="shared" si="8"/>
        <v>4138292.8107000007</v>
      </c>
      <c r="H406" s="2">
        <f t="shared" si="9"/>
        <v>0.47000000020489097</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859428442</v>
      </c>
      <c r="D407" s="1">
        <f>'PR-RAS'!E412</f>
        <v>885130849.8900001</v>
      </c>
      <c r="E407" s="1">
        <v>0</v>
      </c>
      <c r="F407" s="1">
        <v>0</v>
      </c>
      <c r="G407" s="2">
        <f t="shared" si="8"/>
        <v>1067654197.5626801</v>
      </c>
      <c r="H407" s="2">
        <f t="shared" si="9"/>
        <v>0.1099998950958252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918052218</v>
      </c>
      <c r="D408" s="1">
        <f>'PR-RAS'!E413</f>
        <v>964905312.56999993</v>
      </c>
      <c r="E408" s="1">
        <v>0</v>
      </c>
      <c r="F408" s="1">
        <v>0</v>
      </c>
      <c r="G408" s="2">
        <f t="shared" si="8"/>
        <v>1159080177.15798</v>
      </c>
      <c r="H408" s="2">
        <f t="shared" si="9"/>
        <v>0.43000006675720215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58623776</v>
      </c>
      <c r="D410" s="1">
        <f>'PR-RAS'!E415</f>
        <v>79774462.679999828</v>
      </c>
      <c r="E410" s="1">
        <v>0</v>
      </c>
      <c r="F410" s="1">
        <v>0</v>
      </c>
      <c r="G410" s="2">
        <f t="shared" si="8"/>
        <v>89232634.856239855</v>
      </c>
      <c r="H410" s="2">
        <f t="shared" si="9"/>
        <v>0.32000017166137695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2389208.5300000003</v>
      </c>
      <c r="E411" s="1">
        <v>0</v>
      </c>
      <c r="F411" s="1">
        <v>0</v>
      </c>
      <c r="G411" s="2">
        <f t="shared" si="8"/>
        <v>1959150.9946000001</v>
      </c>
      <c r="H411" s="2">
        <f t="shared" si="9"/>
        <v>0.46999999973922968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6356119</v>
      </c>
      <c r="D412" s="1">
        <f>'PR-RAS'!E417</f>
        <v>0</v>
      </c>
      <c r="E412" s="1">
        <v>0</v>
      </c>
      <c r="F412" s="1">
        <v>0</v>
      </c>
      <c r="G412" s="2">
        <f t="shared" si="8"/>
        <v>2612364.909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4682754</v>
      </c>
      <c r="D413" s="1">
        <f>'PR-RAS'!E418</f>
        <v>2769726.47</v>
      </c>
      <c r="E413" s="1">
        <v>0</v>
      </c>
      <c r="F413" s="1">
        <v>0</v>
      </c>
      <c r="G413" s="2">
        <f t="shared" si="8"/>
        <v>4211549.2592799999</v>
      </c>
      <c r="H413" s="2">
        <f t="shared" si="9"/>
        <v>0.47000000020489097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64862238</v>
      </c>
      <c r="D414" s="1">
        <f>'PR-RAS'!E420</f>
        <v>74484552.430000007</v>
      </c>
      <c r="E414" s="1">
        <v>0</v>
      </c>
      <c r="F414" s="1">
        <v>0</v>
      </c>
      <c r="G414" s="2">
        <f t="shared" si="8"/>
        <v>88312344.601180002</v>
      </c>
      <c r="H414" s="2">
        <f t="shared" si="9"/>
        <v>0.43000000715255737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64862238</v>
      </c>
      <c r="D478" s="1">
        <f>'PR-RAS'!E484</f>
        <v>74484552.430000007</v>
      </c>
      <c r="E478" s="1">
        <v>0</v>
      </c>
      <c r="F478" s="1">
        <v>0</v>
      </c>
      <c r="G478" s="2">
        <f t="shared" si="8"/>
        <v>101997550.54422</v>
      </c>
      <c r="H478" s="2">
        <f t="shared" si="9"/>
        <v>0.43000000715255737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64862238</v>
      </c>
      <c r="D479" s="1">
        <f>'PR-RAS'!E485</f>
        <v>74484552.430000007</v>
      </c>
      <c r="E479" s="1">
        <v>0</v>
      </c>
      <c r="F479" s="1">
        <v>0</v>
      </c>
      <c r="G479" s="2">
        <f t="shared" si="8"/>
        <v>102211381.88708</v>
      </c>
      <c r="H479" s="2">
        <f t="shared" si="9"/>
        <v>0.43000000715255737</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64862238</v>
      </c>
      <c r="D480" s="1">
        <f>'PR-RAS'!E486</f>
        <v>74484552.430000007</v>
      </c>
      <c r="E480" s="1">
        <v>0</v>
      </c>
      <c r="F480" s="1">
        <v>0</v>
      </c>
      <c r="G480" s="2">
        <f t="shared" si="8"/>
        <v>102425213.22994</v>
      </c>
      <c r="H480" s="2">
        <f t="shared" si="9"/>
        <v>0.43000000715255737</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64862238</v>
      </c>
      <c r="D629" s="1">
        <f>'PR-RAS'!E635</f>
        <v>74484552.430000007</v>
      </c>
      <c r="E629" s="1">
        <v>0</v>
      </c>
      <c r="F629" s="1">
        <v>0</v>
      </c>
      <c r="G629" s="2">
        <f t="shared" si="10"/>
        <v>134286083.31608</v>
      </c>
      <c r="H629" s="2">
        <f t="shared" si="11"/>
        <v>0.43000000715255737</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2491159</v>
      </c>
      <c r="D631" s="1">
        <f>'PR-RAS'!E637</f>
        <v>0</v>
      </c>
      <c r="E631" s="1">
        <v>0</v>
      </c>
      <c r="F631" s="1">
        <v>0</v>
      </c>
      <c r="G631" s="2">
        <f t="shared" si="10"/>
        <v>1569430.17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924290680</v>
      </c>
      <c r="D633" s="1">
        <f>'PR-RAS'!E639</f>
        <v>959615402.32000017</v>
      </c>
      <c r="E633" s="1">
        <v>0</v>
      </c>
      <c r="F633" s="1">
        <v>0</v>
      </c>
      <c r="G633" s="2">
        <f t="shared" si="10"/>
        <v>1797105578.2924802</v>
      </c>
      <c r="H633" s="2">
        <f t="shared" si="11"/>
        <v>0.32000017166137695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918052218</v>
      </c>
      <c r="D634" s="1">
        <f>'PR-RAS'!E640</f>
        <v>964905312.56999993</v>
      </c>
      <c r="E634" s="1">
        <v>0</v>
      </c>
      <c r="F634" s="1">
        <v>0</v>
      </c>
      <c r="G634" s="2">
        <f t="shared" si="10"/>
        <v>1802697179.7076199</v>
      </c>
      <c r="H634" s="2">
        <f t="shared" si="11"/>
        <v>0.43000006675720215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6238462</v>
      </c>
      <c r="D635" s="1">
        <f>'PR-RAS'!E641</f>
        <v>0</v>
      </c>
      <c r="E635" s="1">
        <v>0</v>
      </c>
      <c r="F635" s="1">
        <v>0</v>
      </c>
      <c r="G635" s="2">
        <f t="shared" si="10"/>
        <v>3955184.9079999998</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5289910.2499997616</v>
      </c>
      <c r="E636" s="1">
        <v>0</v>
      </c>
      <c r="F636" s="1">
        <v>0</v>
      </c>
      <c r="G636" s="2">
        <f t="shared" si="10"/>
        <v>6718186.0174996974</v>
      </c>
      <c r="H636" s="2">
        <f t="shared" si="11"/>
        <v>0.2499997615814209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2389208.5300000003</v>
      </c>
      <c r="E637" s="1">
        <v>0</v>
      </c>
      <c r="F637" s="1">
        <v>0</v>
      </c>
      <c r="G637" s="2">
        <f t="shared" si="10"/>
        <v>3039073.2501600003</v>
      </c>
      <c r="H637" s="2">
        <f t="shared" si="11"/>
        <v>0.46999999973922968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3864960</v>
      </c>
      <c r="D638" s="1">
        <f>'PR-RAS'!E644</f>
        <v>0</v>
      </c>
      <c r="E638" s="1">
        <v>0</v>
      </c>
      <c r="F638" s="1">
        <v>0</v>
      </c>
      <c r="G638" s="2">
        <f t="shared" si="10"/>
        <v>2461979.52</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2373502</v>
      </c>
      <c r="D639" s="1">
        <f>'PR-RAS'!E645</f>
        <v>0</v>
      </c>
      <c r="E639" s="1">
        <v>0</v>
      </c>
      <c r="F639" s="1">
        <v>0</v>
      </c>
      <c r="G639" s="2">
        <f t="shared" si="10"/>
        <v>1514294.2760000001</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2900701.7199997613</v>
      </c>
      <c r="E640" s="1">
        <v>0</v>
      </c>
      <c r="F640" s="1">
        <v>0</v>
      </c>
      <c r="G640" s="2">
        <f t="shared" si="10"/>
        <v>3707096.7981596952</v>
      </c>
      <c r="H640" s="2">
        <f t="shared" si="11"/>
        <v>0.28000023867934942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11468178</v>
      </c>
      <c r="D641" s="1">
        <f>'PR-RAS'!E647</f>
        <v>13192268.689999999</v>
      </c>
      <c r="E641" s="1">
        <v>0</v>
      </c>
      <c r="F641" s="1">
        <v>0</v>
      </c>
      <c r="G641" s="2">
        <f t="shared" si="10"/>
        <v>24225737.843199998</v>
      </c>
      <c r="H641" s="2">
        <f t="shared" si="11"/>
        <v>0.31000000052154064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4887</v>
      </c>
      <c r="D642" s="1">
        <f>'PR-RAS'!E649</f>
        <v>4256.41</v>
      </c>
      <c r="E642" s="1">
        <v>0</v>
      </c>
      <c r="F642" s="1">
        <v>0</v>
      </c>
      <c r="G642" s="2">
        <f t="shared" si="10"/>
        <v>8589.2846200000004</v>
      </c>
      <c r="H642" s="2">
        <f t="shared" si="11"/>
        <v>0.40999999999985448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3203768059</v>
      </c>
      <c r="D643" s="1">
        <f>'PR-RAS'!E650</f>
        <v>3460389391.1999998</v>
      </c>
      <c r="E643" s="1">
        <v>0</v>
      </c>
      <c r="F643" s="1">
        <v>0</v>
      </c>
      <c r="G643" s="2">
        <f t="shared" si="10"/>
        <v>6499959072.1787996</v>
      </c>
      <c r="H643" s="2">
        <f t="shared" si="11"/>
        <v>0.19999980926513672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3203768690</v>
      </c>
      <c r="D644" s="1">
        <f>'PR-RAS'!E651</f>
        <v>3460393647.6100001</v>
      </c>
      <c r="E644" s="1">
        <v>0</v>
      </c>
      <c r="F644" s="1">
        <v>0</v>
      </c>
      <c r="G644" s="2">
        <f t="shared" si="10"/>
        <v>6510089498.4964609</v>
      </c>
      <c r="H644" s="2">
        <f t="shared" si="11"/>
        <v>0.3899998664855957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4256</v>
      </c>
      <c r="D645" s="1">
        <f>'PR-RAS'!E652</f>
        <v>0</v>
      </c>
      <c r="E645" s="1">
        <v>0</v>
      </c>
      <c r="F645" s="1">
        <v>0</v>
      </c>
      <c r="G645" s="2">
        <f t="shared" si="10"/>
        <v>2740.864</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927</v>
      </c>
      <c r="D646" s="1">
        <f>'PR-RAS'!E653</f>
        <v>909</v>
      </c>
      <c r="E646" s="1">
        <v>0</v>
      </c>
      <c r="F646" s="1">
        <v>0</v>
      </c>
      <c r="G646" s="2">
        <f t="shared" si="10"/>
        <v>1770.5250000000001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800</v>
      </c>
      <c r="D648" s="1">
        <f>'PR-RAS'!E655</f>
        <v>845</v>
      </c>
      <c r="E648" s="1">
        <v>0</v>
      </c>
      <c r="F648" s="1">
        <v>0</v>
      </c>
      <c r="G648" s="2">
        <f t="shared" si="10"/>
        <v>1611.03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86250</v>
      </c>
      <c r="D669" s="1">
        <f>'PR-RAS'!E676</f>
        <v>0</v>
      </c>
      <c r="E669" s="1">
        <v>0</v>
      </c>
      <c r="F669" s="1">
        <v>0</v>
      </c>
      <c r="G669" s="2">
        <f t="shared" si="10"/>
        <v>57615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2075464</v>
      </c>
      <c r="D671" s="1">
        <f>'PR-RAS'!E678</f>
        <v>878512.5</v>
      </c>
      <c r="E671" s="1">
        <v>0</v>
      </c>
      <c r="F671" s="1">
        <v>0</v>
      </c>
      <c r="G671" s="2">
        <f t="shared" si="10"/>
        <v>2567767.6300000004</v>
      </c>
      <c r="H671" s="2">
        <f t="shared" si="11"/>
        <v>0.5</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29490</v>
      </c>
      <c r="D705" s="1">
        <f>'PR-RAS'!E712</f>
        <v>8300</v>
      </c>
      <c r="E705" s="1">
        <v>0</v>
      </c>
      <c r="F705" s="1">
        <v>0</v>
      </c>
      <c r="G705" s="2">
        <f t="shared" si="10"/>
        <v>32447.359999999997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185387</v>
      </c>
      <c r="D709" s="1">
        <f>'PR-RAS'!E716</f>
        <v>195441.63</v>
      </c>
      <c r="E709" s="1">
        <v>0</v>
      </c>
      <c r="F709" s="1">
        <v>0</v>
      </c>
      <c r="G709" s="2">
        <f t="shared" si="10"/>
        <v>407999.34408000001</v>
      </c>
      <c r="H709" s="2">
        <f t="shared" si="11"/>
        <v>0.36999999999534339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302600</v>
      </c>
      <c r="D710" s="1">
        <f>'PR-RAS'!E717</f>
        <v>316276.64</v>
      </c>
      <c r="E710" s="1">
        <v>0</v>
      </c>
      <c r="F710" s="1">
        <v>0</v>
      </c>
      <c r="G710" s="2">
        <f t="shared" si="10"/>
        <v>663023.67551999993</v>
      </c>
      <c r="H710" s="2">
        <f t="shared" si="11"/>
        <v>0.35999999998603016</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5205129</v>
      </c>
      <c r="D711" s="1">
        <f>'PR-RAS'!E718</f>
        <v>5785966.1500000004</v>
      </c>
      <c r="E711" s="1">
        <v>0</v>
      </c>
      <c r="F711" s="1">
        <v>0</v>
      </c>
      <c r="G711" s="2">
        <f t="shared" si="10"/>
        <v>11911713.523</v>
      </c>
      <c r="H711" s="2">
        <f t="shared" si="11"/>
        <v>0.15000000037252903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274110</v>
      </c>
      <c r="D713" s="1">
        <f>'PR-RAS'!E720</f>
        <v>239504.38</v>
      </c>
      <c r="E713" s="1">
        <v>0</v>
      </c>
      <c r="F713" s="1">
        <v>0</v>
      </c>
      <c r="G713" s="2">
        <f t="shared" si="10"/>
        <v>536220.55712000001</v>
      </c>
      <c r="H713" s="2">
        <f t="shared" si="11"/>
        <v>0.38000000000465661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121337</v>
      </c>
      <c r="D714" s="1">
        <f>'PR-RAS'!E721</f>
        <v>9743.02</v>
      </c>
      <c r="E714" s="1">
        <v>0</v>
      </c>
      <c r="F714" s="1">
        <v>0</v>
      </c>
      <c r="G714" s="2">
        <f t="shared" si="10"/>
        <v>100406.82752000001</v>
      </c>
      <c r="H714" s="2">
        <f t="shared" si="11"/>
        <v>2.0000000000436557E-2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1254490</v>
      </c>
      <c r="D715" s="1">
        <f>'PR-RAS'!E722</f>
        <v>1323236.33</v>
      </c>
      <c r="E715" s="1">
        <v>0</v>
      </c>
      <c r="F715" s="1">
        <v>0</v>
      </c>
      <c r="G715" s="2">
        <f t="shared" si="10"/>
        <v>2785287.3392400001</v>
      </c>
      <c r="H715" s="2">
        <f t="shared" si="11"/>
        <v>0.33000000007450581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313533</v>
      </c>
      <c r="D716" s="1">
        <f>'PR-RAS'!E723</f>
        <v>612809.36</v>
      </c>
      <c r="E716" s="1">
        <v>0</v>
      </c>
      <c r="F716" s="1">
        <v>0</v>
      </c>
      <c r="G716" s="2">
        <f t="shared" si="10"/>
        <v>1100493.4797999999</v>
      </c>
      <c r="H716" s="2">
        <f t="shared" si="11"/>
        <v>0.35999999998603016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6097735.5599999996</v>
      </c>
      <c r="E719" s="1">
        <v>0</v>
      </c>
      <c r="F719" s="1">
        <v>0</v>
      </c>
      <c r="G719" s="2">
        <f t="shared" si="10"/>
        <v>8756348.2641599998</v>
      </c>
      <c r="H719" s="2">
        <f t="shared" si="11"/>
        <v>0.44000000040978193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50933.73</v>
      </c>
      <c r="E741" s="1">
        <v>0</v>
      </c>
      <c r="F741" s="1">
        <v>0</v>
      </c>
      <c r="G741" s="2">
        <f t="shared" si="10"/>
        <v>75381.920400000003</v>
      </c>
      <c r="H741" s="2">
        <f t="shared" si="11"/>
        <v>0.26999999999679858</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309000000</v>
      </c>
      <c r="D755" s="1">
        <f>'PR-RAS'!E762</f>
        <v>309000000</v>
      </c>
      <c r="E755" s="1">
        <v>0</v>
      </c>
      <c r="F755" s="1">
        <v>0</v>
      </c>
      <c r="G755" s="2">
        <f t="shared" si="10"/>
        <v>698958000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97022</v>
      </c>
      <c r="D809" s="1">
        <f>'PR-RAS'!E816</f>
        <v>166805.74</v>
      </c>
      <c r="E809" s="1">
        <v>0</v>
      </c>
      <c r="F809" s="1">
        <v>0</v>
      </c>
      <c r="G809" s="2">
        <f t="shared" si="10"/>
        <v>347951.85184000002</v>
      </c>
      <c r="H809" s="2">
        <f t="shared" si="11"/>
        <v>0.26000000000931323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7404778</v>
      </c>
      <c r="D813" s="1">
        <f>'PR-RAS'!E820</f>
        <v>7369373.2400000002</v>
      </c>
      <c r="E813" s="1">
        <v>0</v>
      </c>
      <c r="F813" s="1">
        <v>0</v>
      </c>
      <c r="G813" s="2">
        <f t="shared" si="18"/>
        <v>17980541.877760001</v>
      </c>
      <c r="H813" s="2">
        <f t="shared" si="19"/>
        <v>0.24000000022351742</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2412656</v>
      </c>
      <c r="D816" s="1">
        <f>'PR-RAS'!E823</f>
        <v>1768244.7</v>
      </c>
      <c r="E816" s="1">
        <v>0</v>
      </c>
      <c r="F816" s="1">
        <v>0</v>
      </c>
      <c r="G816" s="2">
        <f t="shared" si="18"/>
        <v>4848553.5010000002</v>
      </c>
      <c r="H816" s="2">
        <f t="shared" si="19"/>
        <v>0.30000000004656613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64862238</v>
      </c>
      <c r="D867" s="1">
        <f>'PR-RAS'!E874</f>
        <v>74484552.430000007</v>
      </c>
      <c r="E867" s="1">
        <v>0</v>
      </c>
      <c r="F867" s="1">
        <v>0</v>
      </c>
      <c r="G867" s="2">
        <f t="shared" si="18"/>
        <v>185177942.91676</v>
      </c>
      <c r="H867" s="2">
        <f t="shared" si="19"/>
        <v>0.43000000715255737</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522211771</v>
      </c>
      <c r="D984" s="6">
        <f>BILANCA!E6</f>
        <v>654709891.81999993</v>
      </c>
      <c r="E984" s="6">
        <v>0</v>
      </c>
      <c r="F984" s="6">
        <v>0</v>
      </c>
      <c r="G984" s="7">
        <f t="shared" ref="G984:G1241" si="22">B984/1000*C984+B984/500*D984</f>
        <v>1831631.5546399998</v>
      </c>
      <c r="H984" s="7">
        <f t="shared" si="19"/>
        <v>0.18000006675720215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438690953</v>
      </c>
      <c r="D985" s="1">
        <f>BILANCA!E7</f>
        <v>581273510.04999995</v>
      </c>
      <c r="E985" s="1">
        <v>0</v>
      </c>
      <c r="F985" s="1">
        <v>0</v>
      </c>
      <c r="G985" s="2">
        <f t="shared" si="22"/>
        <v>3202475.9461999997</v>
      </c>
      <c r="H985" s="2">
        <f t="shared" si="19"/>
        <v>4.999995231628418E-2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52143122</v>
      </c>
      <c r="D986" s="1">
        <f>BILANCA!E8</f>
        <v>47675901.540000021</v>
      </c>
      <c r="E986" s="1">
        <v>0</v>
      </c>
      <c r="F986" s="1">
        <v>0</v>
      </c>
      <c r="G986" s="2">
        <f t="shared" si="22"/>
        <v>442484.7752400001</v>
      </c>
      <c r="H986" s="2">
        <f t="shared" si="19"/>
        <v>0.45999997854232788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26468460</v>
      </c>
      <c r="D987" s="1">
        <f>BILANCA!E9</f>
        <v>26499760.079999998</v>
      </c>
      <c r="E987" s="1">
        <v>0</v>
      </c>
      <c r="F987" s="1">
        <v>0</v>
      </c>
      <c r="G987" s="2">
        <f t="shared" si="22"/>
        <v>317871.92064000003</v>
      </c>
      <c r="H987" s="2">
        <f t="shared" si="19"/>
        <v>7.9999998211860657E-2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127872777</v>
      </c>
      <c r="D988" s="1">
        <f>BILANCA!E10</f>
        <v>133390191.90000001</v>
      </c>
      <c r="E988" s="1">
        <v>0</v>
      </c>
      <c r="F988" s="1">
        <v>0</v>
      </c>
      <c r="G988" s="2">
        <f t="shared" si="22"/>
        <v>1973265.804</v>
      </c>
      <c r="H988" s="2">
        <f t="shared" si="19"/>
        <v>9.9999994039535522E-2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102198115</v>
      </c>
      <c r="D989" s="1">
        <f>BILANCA!E11</f>
        <v>112214050.44</v>
      </c>
      <c r="E989" s="1">
        <v>0</v>
      </c>
      <c r="F989" s="1">
        <v>0</v>
      </c>
      <c r="G989" s="2">
        <f t="shared" si="22"/>
        <v>1959757.2952800002</v>
      </c>
      <c r="H989" s="2">
        <f t="shared" si="19"/>
        <v>0.43999999761581421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241503206</v>
      </c>
      <c r="D990" s="1">
        <f>BILANCA!E12</f>
        <v>221442393.00999999</v>
      </c>
      <c r="E990" s="1">
        <v>0</v>
      </c>
      <c r="F990" s="1">
        <v>0</v>
      </c>
      <c r="G990" s="2">
        <f t="shared" si="22"/>
        <v>4790715.9441400003</v>
      </c>
      <c r="H990" s="2">
        <f t="shared" si="19"/>
        <v>9.9999904632568359E-3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152266447</v>
      </c>
      <c r="D991" s="1">
        <f>BILANCA!E13</f>
        <v>151960899.70999998</v>
      </c>
      <c r="E991" s="1">
        <v>0</v>
      </c>
      <c r="F991" s="1">
        <v>0</v>
      </c>
      <c r="G991" s="2">
        <f t="shared" si="22"/>
        <v>3649505.9713599999</v>
      </c>
      <c r="H991" s="2">
        <f t="shared" si="19"/>
        <v>0.29000002145767212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846038</v>
      </c>
      <c r="D992" s="1">
        <f>BILANCA!E14</f>
        <v>846038.42</v>
      </c>
      <c r="E992" s="1">
        <v>0</v>
      </c>
      <c r="F992" s="1">
        <v>0</v>
      </c>
      <c r="G992" s="2">
        <f t="shared" si="22"/>
        <v>22843.03356</v>
      </c>
      <c r="H992" s="2">
        <f t="shared" si="19"/>
        <v>0.42000000004190952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181936160</v>
      </c>
      <c r="D993" s="1">
        <f>BILANCA!E15</f>
        <v>183815103.44999999</v>
      </c>
      <c r="E993" s="1">
        <v>0</v>
      </c>
      <c r="F993" s="1">
        <v>0</v>
      </c>
      <c r="G993" s="2">
        <f t="shared" si="22"/>
        <v>5495663.6689999998</v>
      </c>
      <c r="H993" s="2">
        <f t="shared" si="19"/>
        <v>0.44999998807907104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30515751</v>
      </c>
      <c r="D996" s="1">
        <f>BILANCA!E18</f>
        <v>32700242.16</v>
      </c>
      <c r="E996" s="1">
        <v>0</v>
      </c>
      <c r="F996" s="1">
        <v>0</v>
      </c>
      <c r="G996" s="2">
        <f t="shared" si="22"/>
        <v>1246911.0591599999</v>
      </c>
      <c r="H996" s="2">
        <f t="shared" si="19"/>
        <v>0.16000000014901161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40385600</v>
      </c>
      <c r="D997" s="1">
        <f>BILANCA!E19</f>
        <v>7608788.049999997</v>
      </c>
      <c r="E997" s="1">
        <v>0</v>
      </c>
      <c r="F997" s="1">
        <v>0</v>
      </c>
      <c r="G997" s="2">
        <f t="shared" si="22"/>
        <v>778444.46539999999</v>
      </c>
      <c r="H997" s="2">
        <f t="shared" si="19"/>
        <v>4.9999997019767761E-2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176928093</v>
      </c>
      <c r="D998" s="1">
        <f>BILANCA!E20</f>
        <v>63801767.100000001</v>
      </c>
      <c r="E998" s="1">
        <v>0</v>
      </c>
      <c r="F998" s="1">
        <v>0</v>
      </c>
      <c r="G998" s="2">
        <f t="shared" si="22"/>
        <v>4567974.4079999998</v>
      </c>
      <c r="H998" s="2">
        <f t="shared" si="19"/>
        <v>0.10000000149011612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20263052</v>
      </c>
      <c r="D999" s="1">
        <f>BILANCA!E21</f>
        <v>12960723.76</v>
      </c>
      <c r="E999" s="1">
        <v>0</v>
      </c>
      <c r="F999" s="1">
        <v>0</v>
      </c>
      <c r="G999" s="2">
        <f t="shared" si="22"/>
        <v>738951.99231999996</v>
      </c>
      <c r="H999" s="2">
        <f t="shared" si="19"/>
        <v>0.24000000022351742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2381717</v>
      </c>
      <c r="D1000" s="1">
        <f>BILANCA!E22</f>
        <v>2372290.7200000002</v>
      </c>
      <c r="E1000" s="1">
        <v>0</v>
      </c>
      <c r="F1000" s="1">
        <v>0</v>
      </c>
      <c r="G1000" s="2">
        <f t="shared" si="22"/>
        <v>121147.07348000002</v>
      </c>
      <c r="H1000" s="2">
        <f t="shared" si="19"/>
        <v>0.27999999979510903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107798</v>
      </c>
      <c r="D1002" s="1">
        <f>BILANCA!E24</f>
        <v>17123.13</v>
      </c>
      <c r="E1002" s="1">
        <v>0</v>
      </c>
      <c r="F1002" s="1">
        <v>0</v>
      </c>
      <c r="G1002" s="2">
        <f t="shared" si="22"/>
        <v>2698.84094</v>
      </c>
      <c r="H1002" s="2">
        <f t="shared" si="19"/>
        <v>0.13000000000101863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2235249</v>
      </c>
      <c r="D1004" s="1">
        <f>BILANCA!E26</f>
        <v>1160920.5900000001</v>
      </c>
      <c r="E1004" s="1">
        <v>0</v>
      </c>
      <c r="F1004" s="1">
        <v>0</v>
      </c>
      <c r="G1004" s="2">
        <f t="shared" si="22"/>
        <v>95698.893780000013</v>
      </c>
      <c r="H1004" s="2">
        <f t="shared" si="19"/>
        <v>0.40999999991618097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161530309</v>
      </c>
      <c r="D1006" s="1">
        <f>BILANCA!E28</f>
        <v>72704037.25</v>
      </c>
      <c r="E1006" s="1">
        <v>0</v>
      </c>
      <c r="F1006" s="1">
        <v>0</v>
      </c>
      <c r="G1006" s="2">
        <f t="shared" si="22"/>
        <v>7059582.8204999994</v>
      </c>
      <c r="H1006" s="2">
        <f t="shared" si="19"/>
        <v>0.25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1184135</v>
      </c>
      <c r="D1007" s="1">
        <f>BILANCA!E29</f>
        <v>6406144.1999999993</v>
      </c>
      <c r="E1007" s="1">
        <v>0</v>
      </c>
      <c r="F1007" s="1">
        <v>0</v>
      </c>
      <c r="G1007" s="2">
        <f t="shared" si="22"/>
        <v>335914.16159999993</v>
      </c>
      <c r="H1007" s="2">
        <f t="shared" si="19"/>
        <v>0.19999999925494194</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4010946</v>
      </c>
      <c r="D1008" s="1">
        <f>BILANCA!E30</f>
        <v>9724095.6099999994</v>
      </c>
      <c r="E1008" s="1">
        <v>0</v>
      </c>
      <c r="F1008" s="1">
        <v>0</v>
      </c>
      <c r="G1008" s="2">
        <f t="shared" si="22"/>
        <v>586478.43050000002</v>
      </c>
      <c r="H1008" s="2">
        <f t="shared" si="19"/>
        <v>0.39000000059604645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2826811</v>
      </c>
      <c r="D1012" s="1">
        <f>BILANCA!E34</f>
        <v>3317951.41</v>
      </c>
      <c r="E1012" s="1">
        <v>0</v>
      </c>
      <c r="F1012" s="1">
        <v>0</v>
      </c>
      <c r="G1012" s="2">
        <f t="shared" si="22"/>
        <v>274418.70078000001</v>
      </c>
      <c r="H1012" s="2">
        <f t="shared" si="19"/>
        <v>0.41000000014901161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47667024</v>
      </c>
      <c r="D1023" s="1">
        <f>BILANCA!E45</f>
        <v>55466561.049999997</v>
      </c>
      <c r="E1023" s="1">
        <v>0</v>
      </c>
      <c r="F1023" s="1">
        <v>0</v>
      </c>
      <c r="G1023" s="2">
        <f t="shared" si="22"/>
        <v>6344005.8439999996</v>
      </c>
      <c r="H1023" s="2">
        <f t="shared" si="19"/>
        <v>4.9999997019767761E-2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130483543</v>
      </c>
      <c r="D1025" s="1">
        <f>BILANCA!E47</f>
        <v>130280188.61</v>
      </c>
      <c r="E1025" s="1">
        <v>0</v>
      </c>
      <c r="F1025" s="1">
        <v>0</v>
      </c>
      <c r="G1025" s="2">
        <f t="shared" si="22"/>
        <v>16423844.649240002</v>
      </c>
      <c r="H1025" s="2">
        <f t="shared" si="19"/>
        <v>0.39000000059604645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82816519</v>
      </c>
      <c r="D1028" s="1">
        <f>BILANCA!E50</f>
        <v>74813627.560000002</v>
      </c>
      <c r="E1028" s="1">
        <v>0</v>
      </c>
      <c r="F1028" s="1">
        <v>0</v>
      </c>
      <c r="G1028" s="2">
        <f t="shared" si="22"/>
        <v>10459969.8354</v>
      </c>
      <c r="H1028" s="2">
        <f t="shared" si="19"/>
        <v>0.43999999761581421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467299</v>
      </c>
      <c r="D1029" s="1">
        <f>BILANCA!E51</f>
        <v>467298.7</v>
      </c>
      <c r="E1029" s="1">
        <v>0</v>
      </c>
      <c r="F1029" s="1">
        <v>0</v>
      </c>
      <c r="G1029" s="2">
        <f t="shared" si="22"/>
        <v>64487.234400000001</v>
      </c>
      <c r="H1029" s="2">
        <f t="shared" si="19"/>
        <v>0.29999999998835847</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6597</v>
      </c>
      <c r="D1030" s="1">
        <f>BILANCA!E52</f>
        <v>7962.6499999999069</v>
      </c>
      <c r="E1030" s="1">
        <v>0</v>
      </c>
      <c r="F1030" s="1">
        <v>0</v>
      </c>
      <c r="G1030" s="2">
        <f t="shared" si="22"/>
        <v>1058.5480999999913</v>
      </c>
      <c r="H1030" s="2">
        <f t="shared" si="19"/>
        <v>0.35000000009313226</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6597</v>
      </c>
      <c r="D1031" s="1">
        <f>BILANCA!E53</f>
        <v>7962.65</v>
      </c>
      <c r="E1031" s="1">
        <v>0</v>
      </c>
      <c r="F1031" s="1">
        <v>0</v>
      </c>
      <c r="G1031" s="2">
        <f t="shared" si="22"/>
        <v>1081.0704000000001</v>
      </c>
      <c r="H1031" s="2">
        <f t="shared" si="19"/>
        <v>0.3500000000003638</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1783395</v>
      </c>
      <c r="D1032" s="1">
        <f>BILANCA!E54</f>
        <v>1878094.28</v>
      </c>
      <c r="E1032" s="1">
        <v>0</v>
      </c>
      <c r="F1032" s="1">
        <v>0</v>
      </c>
      <c r="G1032" s="2">
        <f t="shared" si="22"/>
        <v>271439.59444000002</v>
      </c>
      <c r="H1032" s="2">
        <f t="shared" si="19"/>
        <v>0.28000000002793968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1783395</v>
      </c>
      <c r="D1033" s="1">
        <f>BILANCA!E55</f>
        <v>1878094.28</v>
      </c>
      <c r="E1033" s="1">
        <v>0</v>
      </c>
      <c r="F1033" s="1">
        <v>0</v>
      </c>
      <c r="G1033" s="2">
        <f t="shared" si="22"/>
        <v>276979.17800000001</v>
      </c>
      <c r="H1033" s="2">
        <f t="shared" si="19"/>
        <v>0.28000000002793968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143698527</v>
      </c>
      <c r="D1034" s="1">
        <f>BILANCA!E56</f>
        <v>308966712.61000001</v>
      </c>
      <c r="E1034" s="1">
        <v>0</v>
      </c>
      <c r="F1034" s="1">
        <v>0</v>
      </c>
      <c r="G1034" s="2">
        <f t="shared" si="22"/>
        <v>38843229.563219994</v>
      </c>
      <c r="H1034" s="2">
        <f t="shared" si="19"/>
        <v>0.38999998569488525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140391186</v>
      </c>
      <c r="D1035" s="1">
        <f>BILANCA!E57</f>
        <v>260409573.58000001</v>
      </c>
      <c r="E1035" s="1">
        <v>0</v>
      </c>
      <c r="F1035" s="1">
        <v>0</v>
      </c>
      <c r="G1035" s="2">
        <f t="shared" si="22"/>
        <v>34382937.324320003</v>
      </c>
      <c r="H1035" s="2">
        <f t="shared" si="19"/>
        <v>0.41999998688697815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143541</v>
      </c>
      <c r="D1036" s="1">
        <f>BILANCA!E58</f>
        <v>42431135.899999999</v>
      </c>
      <c r="E1036" s="1">
        <v>0</v>
      </c>
      <c r="F1036" s="1">
        <v>0</v>
      </c>
      <c r="G1036" s="2">
        <f t="shared" si="22"/>
        <v>4505308.0784</v>
      </c>
      <c r="H1036" s="2">
        <f t="shared" si="19"/>
        <v>0.10000000149011612</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3163800</v>
      </c>
      <c r="D1039" s="1">
        <f>BILANCA!E61</f>
        <v>6126003.1299999999</v>
      </c>
      <c r="E1039" s="1">
        <v>0</v>
      </c>
      <c r="F1039" s="1">
        <v>0</v>
      </c>
      <c r="G1039" s="2">
        <f t="shared" si="22"/>
        <v>863285.1505600001</v>
      </c>
      <c r="H1039" s="2">
        <f t="shared" si="19"/>
        <v>0.12999999988824129</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872202</v>
      </c>
      <c r="D1041" s="1">
        <f>BILANCA!E63</f>
        <v>2713241.54</v>
      </c>
      <c r="E1041" s="1">
        <v>0</v>
      </c>
      <c r="F1041" s="1">
        <v>0</v>
      </c>
      <c r="G1041" s="2">
        <f t="shared" si="22"/>
        <v>365323.73464000004</v>
      </c>
      <c r="H1041" s="2">
        <f t="shared" si="19"/>
        <v>0.4599999999627471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872202</v>
      </c>
      <c r="D1042" s="1">
        <f>BILANCA!E64</f>
        <v>2713241.54</v>
      </c>
      <c r="E1042" s="1">
        <v>0</v>
      </c>
      <c r="F1042" s="1">
        <v>0</v>
      </c>
      <c r="G1042" s="2">
        <f t="shared" si="22"/>
        <v>371622.41972000001</v>
      </c>
      <c r="H1042" s="2">
        <f t="shared" si="19"/>
        <v>0.4599999999627471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83520818</v>
      </c>
      <c r="D1046" s="1">
        <f>BILANCA!E68</f>
        <v>73436381.769999996</v>
      </c>
      <c r="E1046" s="1">
        <v>0</v>
      </c>
      <c r="F1046" s="1">
        <v>0</v>
      </c>
      <c r="G1046" s="2">
        <f t="shared" si="22"/>
        <v>14514795.637019999</v>
      </c>
      <c r="H1046" s="2">
        <f t="shared" si="19"/>
        <v>0.23000000417232513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4256</v>
      </c>
      <c r="D1047" s="1">
        <f>BILANCA!E69</f>
        <v>0</v>
      </c>
      <c r="E1047" s="1">
        <v>0</v>
      </c>
      <c r="F1047" s="1">
        <v>0</v>
      </c>
      <c r="G1047" s="2">
        <f t="shared" si="22"/>
        <v>272.38400000000001</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4256</v>
      </c>
      <c r="D1054" s="1">
        <f>BILANCA!E76</f>
        <v>0</v>
      </c>
      <c r="E1054" s="1">
        <v>0</v>
      </c>
      <c r="F1054" s="1">
        <v>0</v>
      </c>
      <c r="G1054" s="2">
        <f t="shared" si="22"/>
        <v>302.17599999999999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2555678</v>
      </c>
      <c r="D1056" s="1">
        <f>BILANCA!E78</f>
        <v>3902732.29</v>
      </c>
      <c r="E1056" s="1">
        <v>0</v>
      </c>
      <c r="F1056" s="1">
        <v>0</v>
      </c>
      <c r="G1056" s="2">
        <f t="shared" si="22"/>
        <v>756363.40833999997</v>
      </c>
      <c r="H1056" s="2">
        <f t="shared" si="19"/>
        <v>0.2900000000372529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22681.69</v>
      </c>
      <c r="E1061" s="1">
        <v>0</v>
      </c>
      <c r="F1061" s="1">
        <v>0</v>
      </c>
      <c r="G1061" s="2">
        <f t="shared" si="22"/>
        <v>3538.3436399999996</v>
      </c>
      <c r="H1061" s="2">
        <f t="shared" si="19"/>
        <v>0.31000000000130967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33664</v>
      </c>
      <c r="D1062" s="1">
        <f>BILANCA!E84</f>
        <v>0</v>
      </c>
      <c r="E1062" s="1">
        <v>0</v>
      </c>
      <c r="F1062" s="1">
        <v>0</v>
      </c>
      <c r="G1062" s="2">
        <f t="shared" si="22"/>
        <v>2659.4560000000001</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2522014</v>
      </c>
      <c r="D1064" s="1">
        <f>BILANCA!E86</f>
        <v>3880050.6</v>
      </c>
      <c r="E1064" s="1">
        <v>0</v>
      </c>
      <c r="F1064" s="1">
        <v>0</v>
      </c>
      <c r="G1064" s="2">
        <f t="shared" si="22"/>
        <v>832851.33120000013</v>
      </c>
      <c r="H1064" s="2">
        <f t="shared" si="19"/>
        <v>0.39999999990686774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587</v>
      </c>
      <c r="D1096" s="1">
        <f>BILANCA!E118</f>
        <v>587</v>
      </c>
      <c r="E1096" s="1">
        <v>0</v>
      </c>
      <c r="F1096" s="1">
        <v>0</v>
      </c>
      <c r="G1096" s="2">
        <f t="shared" si="22"/>
        <v>198.99299999999999</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587</v>
      </c>
      <c r="D1097" s="1">
        <f>BILANCA!E119</f>
        <v>587</v>
      </c>
      <c r="E1097" s="1">
        <v>0</v>
      </c>
      <c r="F1097" s="1">
        <v>0</v>
      </c>
      <c r="G1097" s="2">
        <f t="shared" si="22"/>
        <v>200.75400000000002</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587</v>
      </c>
      <c r="D1103" s="1">
        <f>BILANCA!E125</f>
        <v>587</v>
      </c>
      <c r="E1103" s="1">
        <v>0</v>
      </c>
      <c r="F1103" s="1">
        <v>0</v>
      </c>
      <c r="G1103" s="2">
        <f t="shared" si="22"/>
        <v>211.32</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64810765</v>
      </c>
      <c r="D1124" s="1">
        <f>BILANCA!E146</f>
        <v>53572467.32</v>
      </c>
      <c r="E1124" s="1">
        <v>0</v>
      </c>
      <c r="F1124" s="1">
        <v>0</v>
      </c>
      <c r="G1124" s="2">
        <f t="shared" si="22"/>
        <v>24245753.649239995</v>
      </c>
      <c r="H1124" s="2">
        <f t="shared" si="23"/>
        <v>0.32000000029802322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3364063</v>
      </c>
      <c r="D1127" s="1">
        <f>BILANCA!E149</f>
        <v>3142101.4</v>
      </c>
      <c r="E1127" s="1">
        <v>0</v>
      </c>
      <c r="F1127" s="1">
        <v>0</v>
      </c>
      <c r="G1127" s="2">
        <f t="shared" si="22"/>
        <v>1389350.2751999998</v>
      </c>
      <c r="H1127" s="2">
        <f t="shared" si="23"/>
        <v>0.39999999990686774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3364063</v>
      </c>
      <c r="D1133" s="1">
        <f>BILANCA!E155</f>
        <v>2909139.25</v>
      </c>
      <c r="E1133" s="1">
        <v>0</v>
      </c>
      <c r="F1133" s="1">
        <v>0</v>
      </c>
      <c r="G1133" s="2">
        <f t="shared" si="22"/>
        <v>1377351.2250000001</v>
      </c>
      <c r="H1133" s="2">
        <f t="shared" si="23"/>
        <v>0.25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232962.15</v>
      </c>
      <c r="E1135" s="1">
        <v>0</v>
      </c>
      <c r="F1135" s="1">
        <v>0</v>
      </c>
      <c r="G1135" s="2">
        <f t="shared" si="22"/>
        <v>70820.493600000002</v>
      </c>
      <c r="H1135" s="2">
        <f t="shared" si="23"/>
        <v>0.14999999999417923</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1400</v>
      </c>
      <c r="D1138" s="1">
        <f>BILANCA!E160</f>
        <v>1400</v>
      </c>
      <c r="E1138" s="1">
        <v>0</v>
      </c>
      <c r="F1138" s="1">
        <v>0</v>
      </c>
      <c r="G1138" s="2">
        <f t="shared" si="22"/>
        <v>651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61445302</v>
      </c>
      <c r="D1139" s="1">
        <f>BILANCA!E161</f>
        <v>50428965.920000002</v>
      </c>
      <c r="E1139" s="1">
        <v>0</v>
      </c>
      <c r="F1139" s="1">
        <v>0</v>
      </c>
      <c r="G1139" s="2">
        <f t="shared" si="22"/>
        <v>25319304.479040001</v>
      </c>
      <c r="H1139" s="2">
        <f t="shared" si="23"/>
        <v>7.9999998211860657E-2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4681354</v>
      </c>
      <c r="D1142" s="1">
        <f>BILANCA!E164</f>
        <v>2768326.47</v>
      </c>
      <c r="E1142" s="1">
        <v>0</v>
      </c>
      <c r="F1142" s="1">
        <v>0</v>
      </c>
      <c r="G1142" s="2">
        <f t="shared" si="22"/>
        <v>1624663.1034599999</v>
      </c>
      <c r="H1142" s="2">
        <f t="shared" si="23"/>
        <v>0.47000000020489097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4681354</v>
      </c>
      <c r="D1144" s="1">
        <f>BILANCA!E166</f>
        <v>2768326.47</v>
      </c>
      <c r="E1144" s="1">
        <v>0</v>
      </c>
      <c r="F1144" s="1">
        <v>0</v>
      </c>
      <c r="G1144" s="2">
        <f t="shared" si="22"/>
        <v>1645099.1173400001</v>
      </c>
      <c r="H1144" s="2">
        <f t="shared" si="23"/>
        <v>0.47000000020489097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11468178</v>
      </c>
      <c r="D1148" s="1">
        <f>BILANCA!E170</f>
        <v>13192268.689999999</v>
      </c>
      <c r="E1148" s="1">
        <v>0</v>
      </c>
      <c r="F1148" s="1">
        <v>0</v>
      </c>
      <c r="G1148" s="2">
        <f t="shared" si="22"/>
        <v>6245698.0377000002</v>
      </c>
      <c r="H1148" s="2">
        <f t="shared" si="23"/>
        <v>0.31000000052154064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11468178</v>
      </c>
      <c r="D1151" s="1">
        <f>BILANCA!E173</f>
        <v>13192268.689999999</v>
      </c>
      <c r="E1151" s="1">
        <v>0</v>
      </c>
      <c r="F1151" s="1">
        <v>0</v>
      </c>
      <c r="G1151" s="2">
        <f t="shared" si="22"/>
        <v>6359256.1838400001</v>
      </c>
      <c r="H1151" s="2">
        <f t="shared" si="23"/>
        <v>0.31000000052154064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522211771</v>
      </c>
      <c r="D1152" s="1">
        <f>BILANCA!E175</f>
        <v>654709891.81999993</v>
      </c>
      <c r="E1152" s="1">
        <v>0</v>
      </c>
      <c r="F1152" s="1">
        <v>0</v>
      </c>
      <c r="G1152" s="2">
        <f t="shared" si="22"/>
        <v>309545732.73416001</v>
      </c>
      <c r="H1152" s="2">
        <f t="shared" si="23"/>
        <v>0.18000006675720215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76463975</v>
      </c>
      <c r="D1153" s="1">
        <f>BILANCA!E176</f>
        <v>78983175.899999991</v>
      </c>
      <c r="E1153" s="1">
        <v>0</v>
      </c>
      <c r="F1153" s="1">
        <v>0</v>
      </c>
      <c r="G1153" s="2">
        <f t="shared" si="22"/>
        <v>39853155.556000002</v>
      </c>
      <c r="H1153" s="2">
        <f t="shared" si="23"/>
        <v>0.10000000894069672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57352286</v>
      </c>
      <c r="D1154" s="1">
        <f>BILANCA!E177</f>
        <v>66076009.350000001</v>
      </c>
      <c r="E1154" s="1">
        <v>0</v>
      </c>
      <c r="F1154" s="1">
        <v>0</v>
      </c>
      <c r="G1154" s="2">
        <f t="shared" si="22"/>
        <v>32405236.103700005</v>
      </c>
      <c r="H1154" s="2">
        <f t="shared" si="23"/>
        <v>0.35000000149011612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11232047</v>
      </c>
      <c r="D1155" s="1">
        <f>BILANCA!E178</f>
        <v>12857351.85</v>
      </c>
      <c r="E1155" s="1">
        <v>0</v>
      </c>
      <c r="F1155" s="1">
        <v>0</v>
      </c>
      <c r="G1155" s="2">
        <f t="shared" si="22"/>
        <v>6354841.1203999994</v>
      </c>
      <c r="H1155" s="2">
        <f t="shared" si="23"/>
        <v>0.15000000037252903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6413110</v>
      </c>
      <c r="D1156" s="1">
        <f>BILANCA!E179</f>
        <v>11322962.869999999</v>
      </c>
      <c r="E1156" s="1">
        <v>0</v>
      </c>
      <c r="F1156" s="1">
        <v>0</v>
      </c>
      <c r="G1156" s="2">
        <f t="shared" si="22"/>
        <v>5027213.1830199994</v>
      </c>
      <c r="H1156" s="2">
        <f t="shared" si="23"/>
        <v>0.13000000081956387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10693.08</v>
      </c>
      <c r="E1157" s="1">
        <v>0</v>
      </c>
      <c r="F1157" s="1">
        <v>0</v>
      </c>
      <c r="G1157" s="2">
        <f t="shared" si="22"/>
        <v>3721.1918399999995</v>
      </c>
      <c r="H1157" s="2">
        <f t="shared" si="23"/>
        <v>7.999999999992724E-2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9697.6</v>
      </c>
      <c r="E1159" s="1">
        <v>0</v>
      </c>
      <c r="F1159" s="1">
        <v>0</v>
      </c>
      <c r="G1159" s="2">
        <f t="shared" si="22"/>
        <v>3413.5551999999998</v>
      </c>
      <c r="H1159" s="2">
        <f t="shared" si="23"/>
        <v>0.3999999999996362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995.48</v>
      </c>
      <c r="E1160" s="1">
        <v>0</v>
      </c>
      <c r="F1160" s="1">
        <v>0</v>
      </c>
      <c r="G1160" s="2">
        <f t="shared" si="22"/>
        <v>352.39992000000001</v>
      </c>
      <c r="H1160" s="2">
        <f t="shared" si="23"/>
        <v>0.48000000000001819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316320</v>
      </c>
      <c r="D1163" s="1">
        <f>BILANCA!E186</f>
        <v>636744.84</v>
      </c>
      <c r="E1163" s="1">
        <v>0</v>
      </c>
      <c r="F1163" s="1">
        <v>0</v>
      </c>
      <c r="G1163" s="2">
        <f t="shared" si="22"/>
        <v>286165.74239999999</v>
      </c>
      <c r="H1163" s="2">
        <f t="shared" si="23"/>
        <v>0.16000000003259629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39390809</v>
      </c>
      <c r="D1165" s="1">
        <f>BILANCA!E188</f>
        <v>41248256.710000001</v>
      </c>
      <c r="E1165" s="1">
        <v>0</v>
      </c>
      <c r="F1165" s="1">
        <v>0</v>
      </c>
      <c r="G1165" s="2">
        <f t="shared" si="22"/>
        <v>22183492.680440001</v>
      </c>
      <c r="H1165" s="2">
        <f t="shared" si="23"/>
        <v>0.28999999910593033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19111689</v>
      </c>
      <c r="D1166" s="1">
        <f>BILANCA!E189</f>
        <v>7490760.6699999999</v>
      </c>
      <c r="E1166" s="1">
        <v>0</v>
      </c>
      <c r="F1166" s="1">
        <v>0</v>
      </c>
      <c r="G1166" s="2">
        <f t="shared" si="22"/>
        <v>6239057.4922199994</v>
      </c>
      <c r="H1166" s="2">
        <f t="shared" si="23"/>
        <v>0.33000000007450581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5416405.8799999999</v>
      </c>
      <c r="E1183" s="1">
        <v>0</v>
      </c>
      <c r="F1183" s="1">
        <v>0</v>
      </c>
      <c r="G1183" s="2">
        <f t="shared" si="22"/>
        <v>2166562.352</v>
      </c>
      <c r="H1183" s="2">
        <f t="shared" si="23"/>
        <v>0.12000000011175871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5416405.8799999999</v>
      </c>
      <c r="E1184" s="1">
        <v>0</v>
      </c>
      <c r="F1184" s="1">
        <v>0</v>
      </c>
      <c r="G1184" s="2">
        <f t="shared" si="22"/>
        <v>2177395.1637599999</v>
      </c>
      <c r="H1184" s="2">
        <f t="shared" si="23"/>
        <v>0.12000000011175871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5416405.8799999999</v>
      </c>
      <c r="E1192" s="1">
        <v>0</v>
      </c>
      <c r="F1192" s="1">
        <v>0</v>
      </c>
      <c r="G1192" s="2">
        <f t="shared" si="22"/>
        <v>2264057.65784</v>
      </c>
      <c r="H1192" s="2">
        <f t="shared" si="23"/>
        <v>0.12000000011175871</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445747796</v>
      </c>
      <c r="D1214" s="1">
        <f>BILANCA!E237</f>
        <v>575726715.91999996</v>
      </c>
      <c r="E1214" s="1">
        <v>0</v>
      </c>
      <c r="F1214" s="1">
        <v>0</v>
      </c>
      <c r="G1214" s="2">
        <f t="shared" si="22"/>
        <v>368953483.63103998</v>
      </c>
      <c r="H1214" s="2">
        <f t="shared" si="23"/>
        <v>8.0000042915344238E-2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438691540</v>
      </c>
      <c r="D1215" s="1">
        <f>BILANCA!E238</f>
        <v>575857691.16999996</v>
      </c>
      <c r="E1215" s="1">
        <v>0</v>
      </c>
      <c r="F1215" s="1">
        <v>0</v>
      </c>
      <c r="G1215" s="2">
        <f t="shared" si="22"/>
        <v>368974405.98288</v>
      </c>
      <c r="H1215" s="2">
        <f t="shared" si="23"/>
        <v>0.16999995708465576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438691540</v>
      </c>
      <c r="D1216" s="1">
        <f>BILANCA!E239</f>
        <v>581274097.04999995</v>
      </c>
      <c r="E1216" s="1">
        <v>0</v>
      </c>
      <c r="F1216" s="1">
        <v>0</v>
      </c>
      <c r="G1216" s="2">
        <f t="shared" si="22"/>
        <v>373088858.04530001</v>
      </c>
      <c r="H1216" s="2">
        <f t="shared" si="23"/>
        <v>4.999995231628418E-2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438691540</v>
      </c>
      <c r="D1217" s="1">
        <f>BILANCA!E240</f>
        <v>581274097.04999995</v>
      </c>
      <c r="E1217" s="1">
        <v>0</v>
      </c>
      <c r="F1217" s="1">
        <v>0</v>
      </c>
      <c r="G1217" s="2">
        <f t="shared" si="22"/>
        <v>374690097.77939999</v>
      </c>
      <c r="H1217" s="2">
        <f t="shared" si="23"/>
        <v>4.999995231628418E-2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5416405.8799999999</v>
      </c>
      <c r="E1219" s="1">
        <v>0</v>
      </c>
      <c r="F1219" s="1">
        <v>0</v>
      </c>
      <c r="G1219" s="2">
        <f t="shared" si="22"/>
        <v>2556543.5753599997</v>
      </c>
      <c r="H1219" s="2">
        <f t="shared" si="23"/>
        <v>0.12000000011175871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5416405.8799999999</v>
      </c>
      <c r="E1220" s="1">
        <v>0</v>
      </c>
      <c r="F1220" s="1">
        <v>0</v>
      </c>
      <c r="G1220" s="2">
        <f t="shared" si="22"/>
        <v>2567376.3871199996</v>
      </c>
      <c r="H1220" s="2">
        <f t="shared" si="23"/>
        <v>0.12000000011175871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2373502</v>
      </c>
      <c r="D1222" s="1">
        <f>BILANCA!E245</f>
        <v>-2900701.7200000007</v>
      </c>
      <c r="E1222" s="1">
        <v>0</v>
      </c>
      <c r="F1222" s="1">
        <v>0</v>
      </c>
      <c r="G1222" s="2">
        <f t="shared" si="22"/>
        <v>-819268.4441600003</v>
      </c>
      <c r="H1222" s="2">
        <f t="shared" si="23"/>
        <v>0.27999999932944775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3331897</v>
      </c>
      <c r="D1223" s="1">
        <f>BILANCA!E246</f>
        <v>6197119.7400000002</v>
      </c>
      <c r="E1223" s="1">
        <v>0</v>
      </c>
      <c r="F1223" s="1">
        <v>0</v>
      </c>
      <c r="G1223" s="2">
        <f t="shared" si="22"/>
        <v>3774272.7552000005</v>
      </c>
      <c r="H1223" s="2">
        <f t="shared" si="23"/>
        <v>0.25999999977648258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3331897</v>
      </c>
      <c r="D1224" s="1">
        <f>BILANCA!E247</f>
        <v>0</v>
      </c>
      <c r="E1224" s="1">
        <v>0</v>
      </c>
      <c r="F1224" s="1">
        <v>0</v>
      </c>
      <c r="G1224" s="2">
        <f t="shared" si="22"/>
        <v>802987.17700000003</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6197119.7400000002</v>
      </c>
      <c r="E1225" s="1">
        <v>0</v>
      </c>
      <c r="F1225" s="1">
        <v>0</v>
      </c>
      <c r="G1225" s="2">
        <f t="shared" si="22"/>
        <v>2999405.9541600002</v>
      </c>
      <c r="H1225" s="2">
        <f t="shared" si="23"/>
        <v>0.25999999977648258</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958395</v>
      </c>
      <c r="D1227" s="1">
        <f>BILANCA!E250</f>
        <v>9097821.4600000009</v>
      </c>
      <c r="E1227" s="1">
        <v>0</v>
      </c>
      <c r="F1227" s="1">
        <v>0</v>
      </c>
      <c r="G1227" s="2">
        <f t="shared" si="22"/>
        <v>4673585.2524800003</v>
      </c>
      <c r="H1227" s="2">
        <f t="shared" si="23"/>
        <v>0.46000000089406967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9097821.4600000009</v>
      </c>
      <c r="E1228" s="1">
        <v>0</v>
      </c>
      <c r="F1228" s="1">
        <v>0</v>
      </c>
      <c r="G1228" s="2">
        <f t="shared" si="22"/>
        <v>4457932.5153999999</v>
      </c>
      <c r="H1228" s="2">
        <f t="shared" si="23"/>
        <v>0.46000000089406967</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958395</v>
      </c>
      <c r="D1229" s="1">
        <f>BILANCA!E252</f>
        <v>0</v>
      </c>
      <c r="E1229" s="1">
        <v>0</v>
      </c>
      <c r="F1229" s="1">
        <v>0</v>
      </c>
      <c r="G1229" s="2">
        <f t="shared" si="22"/>
        <v>235765.16999999998</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1400</v>
      </c>
      <c r="D1232" s="1">
        <f>BILANCA!E255</f>
        <v>1400</v>
      </c>
      <c r="E1232" s="1">
        <v>0</v>
      </c>
      <c r="F1232" s="1">
        <v>0</v>
      </c>
      <c r="G1232" s="2">
        <f t="shared" si="22"/>
        <v>1045.8000000000002</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4681354</v>
      </c>
      <c r="D1233" s="1">
        <f>BILANCA!E256</f>
        <v>2768326.47</v>
      </c>
      <c r="E1233" s="1">
        <v>0</v>
      </c>
      <c r="F1233" s="1">
        <v>0</v>
      </c>
      <c r="G1233" s="2">
        <f t="shared" si="22"/>
        <v>2554501.7350000003</v>
      </c>
      <c r="H1233" s="2">
        <f t="shared" si="23"/>
        <v>0.47000000020489097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13979771720</v>
      </c>
      <c r="D1236" s="1">
        <f>BILANCA!E259</f>
        <v>1690293870.6800001</v>
      </c>
      <c r="E1236" s="1">
        <v>0</v>
      </c>
      <c r="F1236" s="1">
        <v>0</v>
      </c>
      <c r="G1236" s="2">
        <f t="shared" si="22"/>
        <v>4392170943.7240801</v>
      </c>
      <c r="H1236" s="2">
        <f t="shared" si="23"/>
        <v>0.31999993324279785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13979771720</v>
      </c>
      <c r="D1237" s="1">
        <f>BILANCA!E260</f>
        <v>1690293870.6800001</v>
      </c>
      <c r="E1237" s="1">
        <v>0</v>
      </c>
      <c r="F1237" s="1">
        <v>0</v>
      </c>
      <c r="G1237" s="2">
        <f t="shared" si="22"/>
        <v>4409531303.1854401</v>
      </c>
      <c r="H1237" s="2">
        <f t="shared" si="23"/>
        <v>0.31999993324279785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64810765</v>
      </c>
      <c r="D1241" s="1">
        <f>BILANCA!E265</f>
        <v>53572467.32</v>
      </c>
      <c r="E1241" s="1">
        <v>0</v>
      </c>
      <c r="F1241" s="1">
        <v>0</v>
      </c>
      <c r="G1241" s="2">
        <f t="shared" si="22"/>
        <v>44364570.507119998</v>
      </c>
      <c r="H1241" s="2">
        <f t="shared" si="23"/>
        <v>0.32000000029802322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811865</v>
      </c>
      <c r="D1242" s="1">
        <f>BILANCA!E266</f>
        <v>508599.78</v>
      </c>
      <c r="E1242" s="1">
        <v>0</v>
      </c>
      <c r="F1242" s="1">
        <v>0</v>
      </c>
      <c r="G1242" s="2">
        <f t="shared" ref="G1242:G1479" si="24">B1242/1000*C1242+B1242/500*D1242</f>
        <v>473727.72103999997</v>
      </c>
      <c r="H1242" s="2">
        <f t="shared" si="23"/>
        <v>0.21999999997206032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3869489</v>
      </c>
      <c r="D1243" s="1">
        <f>BILANCA!E267</f>
        <v>2259726.69</v>
      </c>
      <c r="E1243" s="1">
        <v>0</v>
      </c>
      <c r="F1243" s="1">
        <v>0</v>
      </c>
      <c r="G1243" s="2">
        <f t="shared" si="24"/>
        <v>2181125.0188000002</v>
      </c>
      <c r="H1243" s="2">
        <f t="shared" si="23"/>
        <v>0.31000000005587935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2420519</v>
      </c>
      <c r="D1244" s="1">
        <f>BILANCA!E268</f>
        <v>2361653.0099999998</v>
      </c>
      <c r="E1244" s="1">
        <v>0</v>
      </c>
      <c r="F1244" s="1">
        <v>0</v>
      </c>
      <c r="G1244" s="2">
        <f t="shared" si="24"/>
        <v>1864538.3302199999</v>
      </c>
      <c r="H1244" s="2">
        <f t="shared" si="23"/>
        <v>9.9999997764825821E-3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101495</v>
      </c>
      <c r="D1245" s="1">
        <f>BILANCA!E269</f>
        <v>1518397.59</v>
      </c>
      <c r="E1245" s="1">
        <v>0</v>
      </c>
      <c r="F1245" s="1">
        <v>0</v>
      </c>
      <c r="G1245" s="2">
        <f t="shared" si="24"/>
        <v>822232.02716000006</v>
      </c>
      <c r="H1245" s="2">
        <f t="shared" si="23"/>
        <v>0.40999999991618097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61445302</v>
      </c>
      <c r="D1262" s="1">
        <f>BILANCA!E286</f>
        <v>50428965.920000002</v>
      </c>
      <c r="E1262" s="1">
        <v>0</v>
      </c>
      <c r="F1262" s="1">
        <v>0</v>
      </c>
      <c r="G1262" s="2">
        <f t="shared" si="24"/>
        <v>45282602.241360009</v>
      </c>
      <c r="H1262" s="2">
        <f t="shared" si="23"/>
        <v>7.9999998211860657E-2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289516</v>
      </c>
      <c r="D1263" s="1">
        <f>BILANCA!E287</f>
        <v>12185</v>
      </c>
      <c r="E1263" s="1">
        <v>0</v>
      </c>
      <c r="F1263" s="1">
        <v>0</v>
      </c>
      <c r="G1263" s="2">
        <f t="shared" si="24"/>
        <v>87888.080000000016</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57062770</v>
      </c>
      <c r="D1264" s="1">
        <f>BILANCA!E288</f>
        <v>66063824.350000001</v>
      </c>
      <c r="E1264" s="1">
        <v>0</v>
      </c>
      <c r="F1264" s="1">
        <v>0</v>
      </c>
      <c r="G1264" s="2">
        <f t="shared" si="24"/>
        <v>53162507.654700011</v>
      </c>
      <c r="H1264" s="2">
        <f t="shared" si="23"/>
        <v>0.35000000149011612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19111689</v>
      </c>
      <c r="D1266" s="1">
        <f>BILANCA!E290</f>
        <v>7490760.6699999999</v>
      </c>
      <c r="E1266" s="1">
        <v>0</v>
      </c>
      <c r="F1266" s="1">
        <v>0</v>
      </c>
      <c r="G1266" s="2">
        <f t="shared" si="24"/>
        <v>9648378.5262199994</v>
      </c>
      <c r="H1266" s="2">
        <f t="shared" si="23"/>
        <v>0.33000000007450581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5416405.8799999999</v>
      </c>
      <c r="E1270" s="1">
        <v>0</v>
      </c>
      <c r="F1270" s="1">
        <v>0</v>
      </c>
      <c r="G1270" s="2">
        <f t="shared" si="24"/>
        <v>3109016.9751199996</v>
      </c>
      <c r="H1270" s="2">
        <f t="shared" si="23"/>
        <v>0.12000000011175871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101495</v>
      </c>
      <c r="D1271" s="1">
        <f>BILANCA!E295</f>
        <v>184961.65</v>
      </c>
      <c r="E1271" s="1">
        <v>0</v>
      </c>
      <c r="F1271" s="1">
        <v>0</v>
      </c>
      <c r="G1271" s="2">
        <f t="shared" si="24"/>
        <v>135768.47039999999</v>
      </c>
      <c r="H1271" s="2">
        <f t="shared" si="23"/>
        <v>0.35000000000582077</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34917326</v>
      </c>
      <c r="D1272" s="1">
        <f>BILANCA!E296</f>
        <v>33576641.280000001</v>
      </c>
      <c r="E1272" s="1">
        <v>0</v>
      </c>
      <c r="F1272" s="1">
        <v>0</v>
      </c>
      <c r="G1272" s="2">
        <f t="shared" si="24"/>
        <v>29498405.873839997</v>
      </c>
      <c r="H1272" s="2">
        <f t="shared" si="23"/>
        <v>0.2800000011920929</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2052646</v>
      </c>
      <c r="D1273" s="1">
        <f>BILANCA!E297</f>
        <v>5234007.5</v>
      </c>
      <c r="E1273" s="1">
        <v>0</v>
      </c>
      <c r="F1273" s="1">
        <v>0</v>
      </c>
      <c r="G1273" s="2">
        <f t="shared" si="24"/>
        <v>3630991.6899999995</v>
      </c>
      <c r="H1273" s="2">
        <f t="shared" si="23"/>
        <v>0.5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33664</v>
      </c>
      <c r="D1274" s="1">
        <f>BILANCA!E298</f>
        <v>0</v>
      </c>
      <c r="E1274" s="1">
        <v>0</v>
      </c>
      <c r="F1274" s="1">
        <v>0</v>
      </c>
      <c r="G1274" s="2">
        <f t="shared" si="24"/>
        <v>9796.2240000000002</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2285678</v>
      </c>
      <c r="D1278" s="1">
        <f>BILANCA!E302</f>
        <v>2252646.2799999998</v>
      </c>
      <c r="E1278" s="1">
        <v>0</v>
      </c>
      <c r="F1278" s="1">
        <v>0</v>
      </c>
      <c r="G1278" s="2">
        <f t="shared" si="24"/>
        <v>2003336.3151999998</v>
      </c>
      <c r="H1278" s="2">
        <f t="shared" si="23"/>
        <v>0.27999999979510903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774751713</v>
      </c>
      <c r="D1299" s="6">
        <f>'RAS-funkcijski'!E5</f>
        <v>841007825.62</v>
      </c>
      <c r="E1299" s="6">
        <v>0</v>
      </c>
      <c r="F1299" s="6">
        <v>0</v>
      </c>
      <c r="G1299" s="7">
        <f t="shared" si="24"/>
        <v>2456767.36424</v>
      </c>
      <c r="H1299" s="7">
        <f t="shared" si="23"/>
        <v>0.37999999523162842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768651897</v>
      </c>
      <c r="D1300" s="1">
        <f>'RAS-funkcijski'!E6</f>
        <v>835103388.16999996</v>
      </c>
      <c r="E1300" s="1">
        <v>0</v>
      </c>
      <c r="F1300" s="1">
        <v>0</v>
      </c>
      <c r="G1300" s="2">
        <f t="shared" si="24"/>
        <v>4877717.3466799995</v>
      </c>
      <c r="H1300" s="2">
        <f t="shared" si="23"/>
        <v>0.16999995708465576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768651897</v>
      </c>
      <c r="D1301" s="1">
        <f>'RAS-funkcijski'!E7</f>
        <v>835103388.16999996</v>
      </c>
      <c r="E1301" s="1">
        <v>0</v>
      </c>
      <c r="F1301" s="1">
        <v>0</v>
      </c>
      <c r="G1301" s="2">
        <f t="shared" si="24"/>
        <v>7316576.0200200006</v>
      </c>
      <c r="H1301" s="2">
        <f t="shared" si="23"/>
        <v>0.16999995708465576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6099816</v>
      </c>
      <c r="D1307" s="1">
        <f>'RAS-funkcijski'!E13</f>
        <v>5904437.4500000002</v>
      </c>
      <c r="E1307" s="1">
        <v>0</v>
      </c>
      <c r="F1307" s="1">
        <v>0</v>
      </c>
      <c r="G1307" s="2">
        <f t="shared" si="24"/>
        <v>161178.2181</v>
      </c>
      <c r="H1307" s="2">
        <f t="shared" si="23"/>
        <v>0.45000000018626451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6099816</v>
      </c>
      <c r="D1310" s="1">
        <f>'RAS-funkcijski'!E16</f>
        <v>5904437.4500000002</v>
      </c>
      <c r="E1310" s="1">
        <v>0</v>
      </c>
      <c r="F1310" s="1">
        <v>0</v>
      </c>
      <c r="G1310" s="2">
        <f t="shared" si="24"/>
        <v>214904.29080000002</v>
      </c>
      <c r="H1310" s="2">
        <f t="shared" si="23"/>
        <v>0.45000000018626451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143300505</v>
      </c>
      <c r="D1322" s="1">
        <f>'RAS-funkcijski'!E28</f>
        <v>123897486.94999999</v>
      </c>
      <c r="E1322" s="1">
        <v>0</v>
      </c>
      <c r="F1322" s="1">
        <v>0</v>
      </c>
      <c r="G1322" s="2">
        <f t="shared" si="24"/>
        <v>9386291.4935999997</v>
      </c>
      <c r="H1322" s="2">
        <f t="shared" si="23"/>
        <v>5.0000011920928955E-2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129046296</v>
      </c>
      <c r="D1325" s="1">
        <f>'RAS-funkcijski'!E31</f>
        <v>101176046.73999999</v>
      </c>
      <c r="E1325" s="1">
        <v>0</v>
      </c>
      <c r="F1325" s="1">
        <v>0</v>
      </c>
      <c r="G1325" s="2">
        <f t="shared" si="24"/>
        <v>8947756.5159600005</v>
      </c>
      <c r="H1325" s="2">
        <f t="shared" si="23"/>
        <v>0.26000000536441803</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14254209</v>
      </c>
      <c r="D1326" s="1">
        <f>'RAS-funkcijski'!E32</f>
        <v>22721440.210000001</v>
      </c>
      <c r="E1326" s="1">
        <v>0</v>
      </c>
      <c r="F1326" s="1">
        <v>0</v>
      </c>
      <c r="G1326" s="2">
        <f t="shared" si="24"/>
        <v>1671518.50376</v>
      </c>
      <c r="H1326" s="2">
        <f t="shared" si="23"/>
        <v>0.21000000089406967</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918052218</v>
      </c>
      <c r="D1435" s="13">
        <f>'RAS-funkcijski'!E141</f>
        <v>964905312.56999993</v>
      </c>
      <c r="E1435" s="13">
        <v>0</v>
      </c>
      <c r="F1435" s="13">
        <v>0</v>
      </c>
      <c r="G1435" s="14">
        <f t="shared" si="24"/>
        <v>390157209.51018</v>
      </c>
      <c r="H1435" s="14">
        <f t="shared" si="27"/>
        <v>0.43000006675720215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1878943.13</v>
      </c>
      <c r="D1436" s="6">
        <f>'P-VRIO'!E5</f>
        <v>68945273.620000005</v>
      </c>
      <c r="E1436" s="6">
        <v>0</v>
      </c>
      <c r="F1436" s="6">
        <v>0</v>
      </c>
      <c r="G1436" s="7">
        <f t="shared" si="24"/>
        <v>139769.49037000001</v>
      </c>
      <c r="H1436" s="7">
        <f t="shared" si="27"/>
        <v>0.50999999511986971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1878943.13</v>
      </c>
      <c r="D1437" s="1">
        <f>'P-VRIO'!E6</f>
        <v>13176677.65</v>
      </c>
      <c r="E1437" s="1">
        <v>0</v>
      </c>
      <c r="F1437" s="1">
        <v>0</v>
      </c>
      <c r="G1437" s="2">
        <f t="shared" si="24"/>
        <v>56464.596860000005</v>
      </c>
      <c r="H1437" s="2">
        <f t="shared" si="27"/>
        <v>0.47999999951571226</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1878943.13</v>
      </c>
      <c r="D1438" s="1">
        <f>'P-VRIO'!E7</f>
        <v>13176677.65</v>
      </c>
      <c r="E1438" s="1">
        <v>0</v>
      </c>
      <c r="F1438" s="1">
        <v>0</v>
      </c>
      <c r="G1438" s="2">
        <f t="shared" si="24"/>
        <v>84696.89529</v>
      </c>
      <c r="H1438" s="2">
        <f t="shared" si="27"/>
        <v>0.47999999951571226</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1878943.13</v>
      </c>
      <c r="D1440" s="1">
        <f>'P-VRIO'!E9</f>
        <v>13176677.65</v>
      </c>
      <c r="E1440" s="1">
        <v>0</v>
      </c>
      <c r="F1440" s="1">
        <v>0</v>
      </c>
      <c r="G1440" s="2">
        <f t="shared" si="24"/>
        <v>141161.49215000001</v>
      </c>
      <c r="H1440" s="2">
        <f t="shared" si="27"/>
        <v>0.47999999951571226</v>
      </c>
      <c r="I1440" s="10">
        <f t="shared" si="28"/>
        <v>67757.516163637221</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55768595.969999999</v>
      </c>
      <c r="E1453" s="1">
        <v>0</v>
      </c>
      <c r="F1453" s="1">
        <v>0</v>
      </c>
      <c r="G1453" s="2">
        <f t="shared" si="24"/>
        <v>2007669.4549199997</v>
      </c>
      <c r="H1453" s="2">
        <f t="shared" si="27"/>
        <v>3.0000001192092896E-2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55768595.969999999</v>
      </c>
      <c r="E1454" s="1">
        <v>0</v>
      </c>
      <c r="F1454" s="1">
        <v>0</v>
      </c>
      <c r="G1454" s="2">
        <f t="shared" si="24"/>
        <v>2119206.6468599997</v>
      </c>
      <c r="H1454" s="2">
        <f t="shared" si="27"/>
        <v>3.0000001192092896E-2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55768595.969999999</v>
      </c>
      <c r="E1456" s="1">
        <v>0</v>
      </c>
      <c r="F1456" s="1">
        <v>0</v>
      </c>
      <c r="G1456" s="2">
        <f t="shared" si="24"/>
        <v>2342281.0307400003</v>
      </c>
      <c r="H1456" s="2">
        <f t="shared" si="27"/>
        <v>3.0000001192092896E-2</v>
      </c>
      <c r="I1456" s="10">
        <f t="shared" si="30"/>
        <v>70268.433714416591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76463974.810000002</v>
      </c>
      <c r="D1480" s="6"/>
      <c r="E1480" s="6">
        <v>0</v>
      </c>
      <c r="F1480" s="6">
        <v>0</v>
      </c>
      <c r="G1480" s="7">
        <f t="shared" ref="G1480:G1580" si="34">B1480/1000*C1480</f>
        <v>76463.97481</v>
      </c>
      <c r="H1480" s="7">
        <f t="shared" ref="H1480:H1580" si="35">ABS(C1480-ROUND(C1480,0))</f>
        <v>0.18999999761581421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983106553.0999999</v>
      </c>
      <c r="D1481" s="1">
        <v>0</v>
      </c>
      <c r="E1481" s="1">
        <v>0</v>
      </c>
      <c r="F1481" s="1">
        <v>0</v>
      </c>
      <c r="G1481" s="2">
        <f t="shared" si="34"/>
        <v>1966213.1061999998</v>
      </c>
      <c r="H1481" s="2">
        <f t="shared" si="35"/>
        <v>9.9999904632568359E-2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331182601.94999999</v>
      </c>
      <c r="D1482" s="1">
        <v>0</v>
      </c>
      <c r="E1482" s="1">
        <v>0</v>
      </c>
      <c r="F1482" s="1">
        <v>0</v>
      </c>
      <c r="G1482" s="2">
        <f t="shared" si="34"/>
        <v>993547.80585</v>
      </c>
      <c r="H1482" s="2">
        <f t="shared" si="35"/>
        <v>5.0000011920928955E-2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404943882.41999996</v>
      </c>
      <c r="D1483" s="1">
        <v>0</v>
      </c>
      <c r="E1483" s="1">
        <v>0</v>
      </c>
      <c r="F1483" s="1">
        <v>0</v>
      </c>
      <c r="G1483" s="2">
        <f t="shared" si="34"/>
        <v>1619775.5296799999</v>
      </c>
      <c r="H1483" s="2">
        <f t="shared" si="35"/>
        <v>0.41999995708465576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149235512.03999999</v>
      </c>
      <c r="D1484" s="1">
        <v>0</v>
      </c>
      <c r="E1484" s="1">
        <v>0</v>
      </c>
      <c r="F1484" s="1">
        <v>0</v>
      </c>
      <c r="G1484" s="2">
        <f t="shared" si="34"/>
        <v>746177.56019999995</v>
      </c>
      <c r="H1484" s="2">
        <f t="shared" si="35"/>
        <v>3.9999991655349731E-2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241692808.33000001</v>
      </c>
      <c r="D1485" s="1">
        <v>0</v>
      </c>
      <c r="E1485" s="1">
        <v>0</v>
      </c>
      <c r="F1485" s="1">
        <v>0</v>
      </c>
      <c r="G1485" s="2">
        <f t="shared" si="34"/>
        <v>1450156.8499800002</v>
      </c>
      <c r="H1485" s="2">
        <f t="shared" si="35"/>
        <v>0.33000001311302185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65427.89</v>
      </c>
      <c r="D1486" s="1">
        <v>0</v>
      </c>
      <c r="E1486" s="1">
        <v>0</v>
      </c>
      <c r="F1486" s="1">
        <v>0</v>
      </c>
      <c r="G1486" s="2">
        <f t="shared" si="34"/>
        <v>457.99522999999999</v>
      </c>
      <c r="H1486" s="2">
        <f t="shared" si="35"/>
        <v>0.11000000000058208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9285454.0800000001</v>
      </c>
      <c r="D1489" s="1">
        <v>0</v>
      </c>
      <c r="E1489" s="1">
        <v>0</v>
      </c>
      <c r="F1489" s="1">
        <v>0</v>
      </c>
      <c r="G1489" s="2">
        <f t="shared" si="34"/>
        <v>92854.540800000002</v>
      </c>
      <c r="H1489" s="2">
        <f t="shared" si="35"/>
        <v>8.0000000074505806E-2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282754.56</v>
      </c>
      <c r="D1490" s="1">
        <v>0</v>
      </c>
      <c r="E1490" s="1">
        <v>0</v>
      </c>
      <c r="F1490" s="1">
        <v>0</v>
      </c>
      <c r="G1490" s="2">
        <f t="shared" si="34"/>
        <v>3110.3001599999998</v>
      </c>
      <c r="H1490" s="2">
        <f t="shared" si="35"/>
        <v>0.44000000000232831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4381925.5199999996</v>
      </c>
      <c r="D1491" s="1">
        <v>0</v>
      </c>
      <c r="E1491" s="1">
        <v>0</v>
      </c>
      <c r="F1491" s="1">
        <v>0</v>
      </c>
      <c r="G1491" s="2">
        <f t="shared" si="34"/>
        <v>52583.106239999994</v>
      </c>
      <c r="H1491" s="2">
        <f t="shared" si="35"/>
        <v>0.48000000044703484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241185816.22999999</v>
      </c>
      <c r="D1492" s="1">
        <v>0</v>
      </c>
      <c r="E1492" s="1">
        <v>0</v>
      </c>
      <c r="F1492" s="1">
        <v>0</v>
      </c>
      <c r="G1492" s="2">
        <f t="shared" si="34"/>
        <v>3135415.6109899995</v>
      </c>
      <c r="H1492" s="2">
        <f t="shared" si="35"/>
        <v>0.22999998927116394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5794252.5</v>
      </c>
      <c r="D1493" s="1">
        <v>0</v>
      </c>
      <c r="E1493" s="1">
        <v>0</v>
      </c>
      <c r="F1493" s="1">
        <v>0</v>
      </c>
      <c r="G1493" s="2">
        <f t="shared" si="34"/>
        <v>81119.535000000003</v>
      </c>
      <c r="H1493" s="2">
        <f t="shared" si="35"/>
        <v>0.5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5794252.5</v>
      </c>
      <c r="D1497" s="1">
        <v>0</v>
      </c>
      <c r="E1497" s="1">
        <v>0</v>
      </c>
      <c r="F1497" s="1">
        <v>0</v>
      </c>
      <c r="G1497" s="2">
        <f t="shared" si="34"/>
        <v>104296.545</v>
      </c>
      <c r="H1497" s="2">
        <f t="shared" si="35"/>
        <v>0.5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980587352.00999999</v>
      </c>
      <c r="D1499" s="1">
        <v>0</v>
      </c>
      <c r="E1499" s="1">
        <v>0</v>
      </c>
      <c r="F1499" s="1">
        <v>0</v>
      </c>
      <c r="G1499" s="2">
        <f t="shared" si="34"/>
        <v>19611747.040199999</v>
      </c>
      <c r="H1499" s="2">
        <f t="shared" si="35"/>
        <v>9.9999904632568359E-3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332187703.69999999</v>
      </c>
      <c r="D1500" s="1">
        <v>0</v>
      </c>
      <c r="E1500" s="1">
        <v>0</v>
      </c>
      <c r="F1500" s="1">
        <v>0</v>
      </c>
      <c r="G1500" s="2">
        <f t="shared" si="34"/>
        <v>6975941.7777000004</v>
      </c>
      <c r="H1500" s="2">
        <f t="shared" si="35"/>
        <v>0.30000001192092896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394898192.76999998</v>
      </c>
      <c r="D1501" s="1">
        <v>0</v>
      </c>
      <c r="E1501" s="1">
        <v>0</v>
      </c>
      <c r="F1501" s="1">
        <v>0</v>
      </c>
      <c r="G1501" s="2">
        <f t="shared" si="34"/>
        <v>8687760.240939999</v>
      </c>
      <c r="H1501" s="2">
        <f t="shared" si="35"/>
        <v>0.23000001907348633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147610207.05000001</v>
      </c>
      <c r="D1502" s="1">
        <v>0</v>
      </c>
      <c r="E1502" s="1">
        <v>0</v>
      </c>
      <c r="F1502" s="1">
        <v>0</v>
      </c>
      <c r="G1502" s="2">
        <f t="shared" si="34"/>
        <v>3395034.7621500003</v>
      </c>
      <c r="H1502" s="2">
        <f t="shared" si="35"/>
        <v>5.0000011920928955E-2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236784903.06</v>
      </c>
      <c r="D1503" s="1">
        <v>0</v>
      </c>
      <c r="E1503" s="1">
        <v>0</v>
      </c>
      <c r="F1503" s="1">
        <v>0</v>
      </c>
      <c r="G1503" s="2">
        <f t="shared" si="34"/>
        <v>5682837.67344</v>
      </c>
      <c r="H1503" s="2">
        <f t="shared" si="35"/>
        <v>6.0000002384185791E-2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54734.81</v>
      </c>
      <c r="D1504" s="1">
        <v>0</v>
      </c>
      <c r="E1504" s="1">
        <v>0</v>
      </c>
      <c r="F1504" s="1">
        <v>0</v>
      </c>
      <c r="G1504" s="2">
        <f t="shared" si="34"/>
        <v>1368.3702499999999</v>
      </c>
      <c r="H1504" s="2">
        <f t="shared" si="35"/>
        <v>0.19000000000232831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8965028.8399999999</v>
      </c>
      <c r="D1507" s="1">
        <v>0</v>
      </c>
      <c r="E1507" s="1">
        <v>0</v>
      </c>
      <c r="F1507" s="1">
        <v>0</v>
      </c>
      <c r="G1507" s="2">
        <f t="shared" si="34"/>
        <v>251020.80752</v>
      </c>
      <c r="H1507" s="2">
        <f t="shared" si="35"/>
        <v>0.16000000014901161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282754.56</v>
      </c>
      <c r="D1508" s="1">
        <v>0</v>
      </c>
      <c r="E1508" s="1">
        <v>0</v>
      </c>
      <c r="F1508" s="1">
        <v>0</v>
      </c>
      <c r="G1508" s="2">
        <f t="shared" si="34"/>
        <v>8199.8822400000008</v>
      </c>
      <c r="H1508" s="2">
        <f t="shared" si="35"/>
        <v>0.44000000000232831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1200564.45</v>
      </c>
      <c r="D1509" s="1">
        <v>0</v>
      </c>
      <c r="E1509" s="1">
        <v>0</v>
      </c>
      <c r="F1509" s="1">
        <v>0</v>
      </c>
      <c r="G1509" s="2">
        <f t="shared" si="34"/>
        <v>36016.933499999999</v>
      </c>
      <c r="H1509" s="2">
        <f t="shared" si="35"/>
        <v>0.44999999995343387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253123608.91999999</v>
      </c>
      <c r="D1510" s="1">
        <v>0</v>
      </c>
      <c r="E1510" s="1">
        <v>0</v>
      </c>
      <c r="F1510" s="1">
        <v>0</v>
      </c>
      <c r="G1510" s="2">
        <f t="shared" si="34"/>
        <v>7846831.8765199995</v>
      </c>
      <c r="H1510" s="2">
        <f t="shared" si="35"/>
        <v>8.0000013113021851E-2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377846.62</v>
      </c>
      <c r="D1511" s="1">
        <v>0</v>
      </c>
      <c r="E1511" s="1">
        <v>0</v>
      </c>
      <c r="F1511" s="1">
        <v>0</v>
      </c>
      <c r="G1511" s="2">
        <f t="shared" si="34"/>
        <v>12091.091840000001</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377846.62</v>
      </c>
      <c r="D1515" s="1">
        <v>0</v>
      </c>
      <c r="E1515" s="1">
        <v>0</v>
      </c>
      <c r="F1515" s="1">
        <v>0</v>
      </c>
      <c r="G1515" s="2">
        <f t="shared" si="34"/>
        <v>13602.478319999998</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78983175.899999857</v>
      </c>
      <c r="D1517" s="1">
        <v>0</v>
      </c>
      <c r="E1517" s="1">
        <v>0</v>
      </c>
      <c r="F1517" s="1">
        <v>0</v>
      </c>
      <c r="G1517" s="2">
        <f t="shared" si="34"/>
        <v>3001360.6841999944</v>
      </c>
      <c r="H1517" s="2">
        <f t="shared" si="35"/>
        <v>0.10000014305114746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12185</v>
      </c>
      <c r="D1518" s="1">
        <v>0</v>
      </c>
      <c r="E1518" s="1">
        <v>0</v>
      </c>
      <c r="F1518" s="1">
        <v>0</v>
      </c>
      <c r="G1518" s="2">
        <f t="shared" si="34"/>
        <v>475.21499999999997</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12185</v>
      </c>
      <c r="D1524" s="1">
        <v>0</v>
      </c>
      <c r="E1524" s="1">
        <v>0</v>
      </c>
      <c r="F1524" s="1">
        <v>0</v>
      </c>
      <c r="G1524" s="2">
        <f t="shared" si="34"/>
        <v>548.32499999999993</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12185</v>
      </c>
      <c r="D1530" s="1">
        <v>0</v>
      </c>
      <c r="E1530" s="1">
        <v>0</v>
      </c>
      <c r="F1530" s="1">
        <v>0</v>
      </c>
      <c r="G1530" s="2">
        <f t="shared" si="34"/>
        <v>621.43499999999995</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12185</v>
      </c>
      <c r="D1531" s="1">
        <v>0</v>
      </c>
      <c r="E1531" s="1">
        <v>0</v>
      </c>
      <c r="F1531" s="1">
        <v>0</v>
      </c>
      <c r="G1531" s="2">
        <f t="shared" si="34"/>
        <v>633.62</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78970990.900000006</v>
      </c>
      <c r="D1576" s="1">
        <v>0</v>
      </c>
      <c r="E1576" s="1">
        <v>0</v>
      </c>
      <c r="F1576" s="1">
        <v>0</v>
      </c>
      <c r="G1576" s="2">
        <f t="shared" si="34"/>
        <v>7660186.117300001</v>
      </c>
      <c r="H1576" s="2">
        <f t="shared" si="35"/>
        <v>9.9999994039535522E-2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36338940.560000002</v>
      </c>
      <c r="D1577" s="1">
        <v>0</v>
      </c>
      <c r="E1577" s="1">
        <v>0</v>
      </c>
      <c r="F1577" s="1">
        <v>0</v>
      </c>
      <c r="G1577" s="2">
        <f t="shared" si="34"/>
        <v>3561216.1748800003</v>
      </c>
      <c r="H1577" s="2">
        <f t="shared" si="35"/>
        <v>0.43999999761581421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30041748.370000001</v>
      </c>
      <c r="D1578" s="1">
        <v>0</v>
      </c>
      <c r="E1578" s="1">
        <v>0</v>
      </c>
      <c r="F1578" s="1">
        <v>0</v>
      </c>
      <c r="G1578" s="2">
        <f t="shared" si="34"/>
        <v>2974133.0886300001</v>
      </c>
      <c r="H1578" s="2">
        <f t="shared" si="35"/>
        <v>0.37000000104308128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7173896.0899999999</v>
      </c>
      <c r="D1579" s="1">
        <v>0</v>
      </c>
      <c r="E1579" s="1">
        <v>0</v>
      </c>
      <c r="F1579" s="1">
        <v>0</v>
      </c>
      <c r="G1579" s="2">
        <f t="shared" si="34"/>
        <v>717389.60900000005</v>
      </c>
      <c r="H1579" s="2">
        <f t="shared" si="35"/>
        <v>8.9999999850988388E-2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5416405.8799999999</v>
      </c>
      <c r="D1580" s="13">
        <v>0</v>
      </c>
      <c r="E1580" s="13">
        <v>0</v>
      </c>
      <c r="F1580" s="13">
        <v>0</v>
      </c>
      <c r="G1580" s="14">
        <f t="shared" si="34"/>
        <v>547056.99387999997</v>
      </c>
      <c r="H1580" s="14">
        <f t="shared" si="35"/>
        <v>0.12000000011175871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51441</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PRIHODI POSLOVANJA (šifre 61+62+63+64+65+66+67+68)</v>
      </c>
      <c r="C16" s="334"/>
      <c r="D16" s="334"/>
      <c r="E16" s="334"/>
      <c r="F16" s="335"/>
      <c r="G16" s="34" t="str">
        <f>'PR-RAS'!C6</f>
        <v>6</v>
      </c>
      <c r="H16" s="172">
        <f>'PR-RAS'!D6</f>
        <v>859428442</v>
      </c>
      <c r="I16" s="172">
        <f>'PR-RAS'!E6</f>
        <v>885130849.8900001</v>
      </c>
      <c r="J16" s="4"/>
      <c r="K16" s="4"/>
      <c r="L16" s="4"/>
      <c r="M16" s="4"/>
      <c r="N16" s="4"/>
      <c r="O16" s="4"/>
      <c r="P16" s="4"/>
      <c r="Q16" s="4"/>
      <c r="R16" s="4"/>
      <c r="S16" s="4"/>
      <c r="T16" s="4"/>
      <c r="U16" s="4"/>
      <c r="V16" s="4"/>
      <c r="W16" s="4"/>
      <c r="X16" s="4"/>
    </row>
    <row r="17" spans="1:24" ht="12.75" customHeight="1" x14ac:dyDescent="0.2">
      <c r="A17" s="328"/>
      <c r="B17" s="336" t="str">
        <f>'PR-RAS'!B151</f>
        <v>RASHODI POSLOVANJA (šifre 31+32+34+35+36+37+38)</v>
      </c>
      <c r="C17" s="337"/>
      <c r="D17" s="337"/>
      <c r="E17" s="337"/>
      <c r="F17" s="338"/>
      <c r="G17" s="35" t="str">
        <f>'PR-RAS'!C151</f>
        <v>3</v>
      </c>
      <c r="H17" s="172">
        <f>'PR-RAS'!D151</f>
        <v>702551575</v>
      </c>
      <c r="I17" s="172">
        <f>'PR-RAS'!E151</f>
        <v>721598987.14999998</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2373502</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2900701.7199997613</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438690953</v>
      </c>
      <c r="I20" s="175">
        <f>BILANCA!E7</f>
        <v>581273510.04999995</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83520818</v>
      </c>
      <c r="I21" s="177">
        <f>BILANCA!E68</f>
        <v>73436381.769999996</v>
      </c>
      <c r="J21" s="4"/>
      <c r="K21" s="4"/>
      <c r="L21" s="4"/>
      <c r="M21" s="4"/>
      <c r="N21" s="4"/>
      <c r="O21" s="4"/>
      <c r="P21" s="4"/>
      <c r="Q21" s="4"/>
      <c r="R21" s="4"/>
      <c r="S21" s="4"/>
      <c r="T21" s="4"/>
      <c r="U21" s="4"/>
      <c r="V21" s="4"/>
      <c r="W21" s="4"/>
      <c r="X21" s="4"/>
    </row>
    <row r="22" spans="1:24" ht="12.75" customHeight="1" x14ac:dyDescent="0.2">
      <c r="A22" s="328"/>
      <c r="B22" s="336" t="str">
        <f>BILANCA!B176</f>
        <v>Obveze (šifre 23+24+25+26+29)</v>
      </c>
      <c r="C22" s="337"/>
      <c r="D22" s="337"/>
      <c r="E22" s="337"/>
      <c r="F22" s="338"/>
      <c r="G22" s="160" t="str">
        <f>BILANCA!C176</f>
        <v>2</v>
      </c>
      <c r="H22" s="176">
        <f>BILANCA!D176</f>
        <v>76463975</v>
      </c>
      <c r="I22" s="177">
        <f>BILANCA!E176</f>
        <v>78983175.899999991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445747796</v>
      </c>
      <c r="I23" s="179">
        <f>BILANCA!E237</f>
        <v>575726715.91999996</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774751713</v>
      </c>
      <c r="I24" s="175">
        <f>'RAS-funkcijski'!E5</f>
        <v>841007825.62</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918052218</v>
      </c>
      <c r="I28" s="181">
        <f>'RAS-funkcijski'!E141</f>
        <v>964905312.56999993</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1878943.13</v>
      </c>
      <c r="I29" s="175">
        <f>'P-VRIO'!E5</f>
        <v>68945273.620000005</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55768595.969999999</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76463974.810000002</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78983175.899999857</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12185</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78970990.900000006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19" zoomScaleNormal="100" workbookViewId="0">
      <selection activeCell="J1" sqref="J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859428442</v>
      </c>
      <c r="E6" s="53">
        <f>E7+E44+E50+E82+E106+E124+E133+E139</f>
        <v>885130849.8900001</v>
      </c>
      <c r="F6" s="54">
        <f t="shared" ref="F6:F131" si="0">IF(D6&lt;&gt;0,IF(E6/D6&gt;=100,"&gt;&gt;100",E6/D6*100),"-")</f>
        <v>102.99063966630978</v>
      </c>
    </row>
    <row r="7" spans="1:25" ht="12.75" customHeight="1" x14ac:dyDescent="0.2">
      <c r="A7" s="55">
        <v>61</v>
      </c>
      <c r="B7" s="307" t="s">
        <v>57</v>
      </c>
      <c r="C7" s="52" t="s">
        <v>58</v>
      </c>
      <c r="D7" s="53">
        <f t="shared" ref="D7:E7" si="1">D8+D17+D23+D29+D37+D40</f>
        <v>2629033</v>
      </c>
      <c r="E7" s="53">
        <f t="shared" si="1"/>
        <v>3539587.82</v>
      </c>
      <c r="F7" s="54">
        <f t="shared" si="0"/>
        <v>134.63459074115843</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2629033</v>
      </c>
      <c r="E29" s="53">
        <f t="shared" si="5"/>
        <v>3539587.82</v>
      </c>
      <c r="F29" s="54">
        <f t="shared" si="0"/>
        <v>134.63459074115843</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v>2629033</v>
      </c>
      <c r="E36" s="244">
        <v>3539587.82</v>
      </c>
      <c r="F36" s="54">
        <f t="shared" si="0"/>
        <v>134.63459074115843</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66792887</v>
      </c>
      <c r="E50" s="53">
        <f>E51+E54+E59+E62+E65+E68+E71+E74+E77</f>
        <v>124601521.53</v>
      </c>
      <c r="F50" s="54">
        <f t="shared" si="0"/>
        <v>186.54908797399341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64631173</v>
      </c>
      <c r="E54" s="53">
        <f t="shared" si="11"/>
        <v>123359745.03</v>
      </c>
      <c r="F54" s="54">
        <f t="shared" si="0"/>
        <v>190.86725384049583</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27350688</v>
      </c>
      <c r="E57" s="244">
        <v>35757412.770000003</v>
      </c>
      <c r="F57" s="54">
        <f t="shared" si="0"/>
        <v>130.73679451866076</v>
      </c>
    </row>
    <row r="58" spans="1:6" ht="12.75" customHeight="1" x14ac:dyDescent="0.2">
      <c r="A58" s="55">
        <v>6324</v>
      </c>
      <c r="B58" s="88" t="s">
        <v>159</v>
      </c>
      <c r="C58" s="52" t="s">
        <v>160</v>
      </c>
      <c r="D58" s="244">
        <v>37280485</v>
      </c>
      <c r="E58" s="244">
        <v>87602332.260000005</v>
      </c>
      <c r="F58" s="54">
        <f t="shared" si="0"/>
        <v>234.98173980300953</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2161714</v>
      </c>
      <c r="E68" s="53">
        <f t="shared" si="15"/>
        <v>878512.5</v>
      </c>
      <c r="F68" s="54">
        <f t="shared" si="0"/>
        <v>40.639626703624991</v>
      </c>
    </row>
    <row r="69" spans="1:6" ht="12.75" customHeight="1" x14ac:dyDescent="0.2">
      <c r="A69" s="55" t="s">
        <v>181</v>
      </c>
      <c r="B69" s="87" t="s">
        <v>182</v>
      </c>
      <c r="C69" s="52" t="s">
        <v>181</v>
      </c>
      <c r="D69" s="244">
        <v>86250</v>
      </c>
      <c r="E69" s="244"/>
      <c r="F69" s="54">
        <f t="shared" si="0"/>
        <v>0</v>
      </c>
    </row>
    <row r="70" spans="1:6" ht="24" x14ac:dyDescent="0.2">
      <c r="A70" s="55" t="s">
        <v>183</v>
      </c>
      <c r="B70" s="87" t="s">
        <v>184</v>
      </c>
      <c r="C70" s="52" t="s">
        <v>183</v>
      </c>
      <c r="D70" s="244">
        <v>2075464</v>
      </c>
      <c r="E70" s="244">
        <v>878512.5</v>
      </c>
      <c r="F70" s="54">
        <f t="shared" si="0"/>
        <v>42.328486545659189</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363264</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v>363264</v>
      </c>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112779</v>
      </c>
      <c r="E82" s="53">
        <f t="shared" si="19"/>
        <v>147069.87</v>
      </c>
      <c r="F82" s="54">
        <f t="shared" si="0"/>
        <v>130.40536802064213</v>
      </c>
    </row>
    <row r="83" spans="1:6" ht="12.75" customHeight="1" x14ac:dyDescent="0.2">
      <c r="A83" s="55">
        <v>641</v>
      </c>
      <c r="B83" s="87" t="s">
        <v>209</v>
      </c>
      <c r="C83" s="52" t="s">
        <v>210</v>
      </c>
      <c r="D83" s="53">
        <f t="shared" ref="D83:E83" si="20">SUM(D84:D90)</f>
        <v>112779</v>
      </c>
      <c r="E83" s="53">
        <f t="shared" si="20"/>
        <v>147069.87</v>
      </c>
      <c r="F83" s="54">
        <f t="shared" si="0"/>
        <v>130.40536802064213</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v>112779</v>
      </c>
      <c r="E89" s="244">
        <v>147069.87</v>
      </c>
      <c r="F89" s="54">
        <f t="shared" si="0"/>
        <v>130.40536802064213</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2140252</v>
      </c>
      <c r="E106" s="53">
        <f t="shared" si="23"/>
        <v>2049706.05</v>
      </c>
      <c r="F106" s="54">
        <f t="shared" si="0"/>
        <v>95.769379026395029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2140252</v>
      </c>
      <c r="E112" s="53">
        <f t="shared" si="25"/>
        <v>2049706.05</v>
      </c>
      <c r="F112" s="54">
        <f t="shared" si="0"/>
        <v>95.769379026395029</v>
      </c>
    </row>
    <row r="113" spans="1:6" ht="12.75" customHeight="1" x14ac:dyDescent="0.2">
      <c r="A113" s="55">
        <v>6521</v>
      </c>
      <c r="B113" s="87" t="s">
        <v>269</v>
      </c>
      <c r="C113" s="52" t="s">
        <v>270</v>
      </c>
      <c r="D113" s="244">
        <v>2042387</v>
      </c>
      <c r="E113" s="244">
        <v>2007656.05</v>
      </c>
      <c r="F113" s="54">
        <f t="shared" si="0"/>
        <v>98.299492211809024</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97865</v>
      </c>
      <c r="E117" s="244">
        <v>8300</v>
      </c>
      <c r="F117" s="54">
        <f t="shared" si="0"/>
        <v>8.4810708629234153</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v>33750</v>
      </c>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74554</v>
      </c>
      <c r="E124" s="53">
        <f t="shared" si="27"/>
        <v>114190.72</v>
      </c>
      <c r="F124" s="54">
        <f t="shared" si="0"/>
        <v>153.16511521849932</v>
      </c>
    </row>
    <row r="125" spans="1:6" ht="12.75" customHeight="1" x14ac:dyDescent="0.2">
      <c r="A125" s="55">
        <v>661</v>
      </c>
      <c r="B125" s="88" t="s">
        <v>293</v>
      </c>
      <c r="C125" s="52" t="s">
        <v>294</v>
      </c>
      <c r="D125" s="53">
        <f t="shared" ref="D125:E125" si="28">SUM(D126:D127)</f>
        <v>74554</v>
      </c>
      <c r="E125" s="53">
        <f t="shared" si="28"/>
        <v>114190.72</v>
      </c>
      <c r="F125" s="54">
        <f t="shared" si="0"/>
        <v>153.16511521849932</v>
      </c>
    </row>
    <row r="126" spans="1:6" ht="12.75" customHeight="1" x14ac:dyDescent="0.2">
      <c r="A126" s="55">
        <v>6614</v>
      </c>
      <c r="B126" s="88" t="s">
        <v>295</v>
      </c>
      <c r="C126" s="52" t="s">
        <v>296</v>
      </c>
      <c r="D126" s="244">
        <v>150</v>
      </c>
      <c r="E126" s="244"/>
      <c r="F126" s="54">
        <f t="shared" si="0"/>
        <v>0</v>
      </c>
    </row>
    <row r="127" spans="1:6" ht="12.75" customHeight="1" x14ac:dyDescent="0.2">
      <c r="A127" s="55">
        <v>6615</v>
      </c>
      <c r="B127" s="88" t="s">
        <v>297</v>
      </c>
      <c r="C127" s="52" t="s">
        <v>298</v>
      </c>
      <c r="D127" s="244">
        <v>74404</v>
      </c>
      <c r="E127" s="244">
        <v>114190.72</v>
      </c>
      <c r="F127" s="54">
        <f t="shared" si="0"/>
        <v>153.47389925272833</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787678937</v>
      </c>
      <c r="E133" s="53">
        <f t="shared" si="30"/>
        <v>754678773.9000001</v>
      </c>
      <c r="F133" s="54">
        <f t="shared" ref="F133:F223" si="31">IF(D133&lt;&gt;0,IF(E133/D133&gt;=100,"&gt;&gt;100",E133/D133*100),"-")</f>
        <v>95.810455053465532</v>
      </c>
    </row>
    <row r="134" spans="1:6" ht="24" x14ac:dyDescent="0.2">
      <c r="A134" s="55">
        <v>671</v>
      </c>
      <c r="B134" s="234" t="s">
        <v>311</v>
      </c>
      <c r="C134" s="52" t="s">
        <v>312</v>
      </c>
      <c r="D134" s="53">
        <f t="shared" ref="D134:E134" si="32">SUM(D135:D137)</f>
        <v>787678937</v>
      </c>
      <c r="E134" s="53">
        <f t="shared" si="32"/>
        <v>754678773.9000001</v>
      </c>
      <c r="F134" s="54">
        <f t="shared" si="31"/>
        <v>95.810455053465532</v>
      </c>
    </row>
    <row r="135" spans="1:6" ht="12.75" customHeight="1" x14ac:dyDescent="0.2">
      <c r="A135" s="55">
        <v>6711</v>
      </c>
      <c r="B135" s="87" t="s">
        <v>313</v>
      </c>
      <c r="C135" s="52" t="s">
        <v>314</v>
      </c>
      <c r="D135" s="244">
        <v>676157731</v>
      </c>
      <c r="E135" s="244">
        <v>667182331.09000003</v>
      </c>
      <c r="F135" s="54">
        <f t="shared" si="31"/>
        <v>98.672587844743589</v>
      </c>
    </row>
    <row r="136" spans="1:6" ht="24" x14ac:dyDescent="0.2">
      <c r="A136" s="55">
        <v>6712</v>
      </c>
      <c r="B136" s="234" t="s">
        <v>315</v>
      </c>
      <c r="C136" s="52" t="s">
        <v>316</v>
      </c>
      <c r="D136" s="244">
        <v>111521206</v>
      </c>
      <c r="E136" s="244">
        <v>87496442.810000002</v>
      </c>
      <c r="F136" s="54">
        <f t="shared" si="31"/>
        <v>78.457224368610227</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702551575</v>
      </c>
      <c r="E151" s="53">
        <f t="shared" si="35"/>
        <v>721598987.14999998</v>
      </c>
      <c r="F151" s="54">
        <f t="shared" si="31"/>
        <v>102.71117635029144</v>
      </c>
    </row>
    <row r="152" spans="1:6" ht="12.75" customHeight="1" x14ac:dyDescent="0.2">
      <c r="A152" s="55">
        <v>31</v>
      </c>
      <c r="B152" s="87" t="s">
        <v>346</v>
      </c>
      <c r="C152" s="52" t="s">
        <v>347</v>
      </c>
      <c r="D152" s="53">
        <f t="shared" ref="D152:E152" si="36">D153+D158+D159</f>
        <v>138549962</v>
      </c>
      <c r="E152" s="53">
        <f t="shared" si="36"/>
        <v>146314820.53999999</v>
      </c>
      <c r="F152" s="54">
        <f t="shared" si="31"/>
        <v>105.60437435558445</v>
      </c>
    </row>
    <row r="153" spans="1:6" ht="12.75" customHeight="1" x14ac:dyDescent="0.2">
      <c r="A153" s="55">
        <v>311</v>
      </c>
      <c r="B153" s="87" t="s">
        <v>348</v>
      </c>
      <c r="C153" s="52" t="s">
        <v>349</v>
      </c>
      <c r="D153" s="53">
        <f t="shared" ref="D153:E153" si="37">SUM(D154:D157)</f>
        <v>112871925</v>
      </c>
      <c r="E153" s="53">
        <f t="shared" si="37"/>
        <v>118906168.14</v>
      </c>
      <c r="F153" s="54">
        <f t="shared" si="31"/>
        <v>105.34609748172541</v>
      </c>
    </row>
    <row r="154" spans="1:6" ht="12.75" customHeight="1" x14ac:dyDescent="0.2">
      <c r="A154" s="55">
        <v>3111</v>
      </c>
      <c r="B154" s="87" t="s">
        <v>350</v>
      </c>
      <c r="C154" s="52" t="s">
        <v>351</v>
      </c>
      <c r="D154" s="244">
        <v>107356075</v>
      </c>
      <c r="E154" s="244">
        <v>112659264.61</v>
      </c>
      <c r="F154" s="54">
        <f t="shared" si="31"/>
        <v>104.93981324298602</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2966298</v>
      </c>
      <c r="E156" s="244">
        <v>3509755.95</v>
      </c>
      <c r="F156" s="54">
        <f t="shared" si="31"/>
        <v>118.32108405831107</v>
      </c>
    </row>
    <row r="157" spans="1:6" ht="12.75" customHeight="1" x14ac:dyDescent="0.2">
      <c r="A157" s="55">
        <v>3114</v>
      </c>
      <c r="B157" s="87" t="s">
        <v>356</v>
      </c>
      <c r="C157" s="52" t="s">
        <v>357</v>
      </c>
      <c r="D157" s="244">
        <v>2549552</v>
      </c>
      <c r="E157" s="244">
        <v>2737147.58</v>
      </c>
      <c r="F157" s="54">
        <f t="shared" si="31"/>
        <v>107.35798210822922</v>
      </c>
    </row>
    <row r="158" spans="1:6" ht="12.75" customHeight="1" x14ac:dyDescent="0.2">
      <c r="A158" s="55">
        <v>312</v>
      </c>
      <c r="B158" s="87" t="s">
        <v>358</v>
      </c>
      <c r="C158" s="52" t="s">
        <v>359</v>
      </c>
      <c r="D158" s="244">
        <v>4308854</v>
      </c>
      <c r="E158" s="244">
        <v>4614652.88</v>
      </c>
      <c r="F158" s="54">
        <f t="shared" si="31"/>
        <v>107.09698866566377</v>
      </c>
    </row>
    <row r="159" spans="1:6" ht="12.75" customHeight="1" x14ac:dyDescent="0.2">
      <c r="A159" s="55">
        <v>313</v>
      </c>
      <c r="B159" s="87" t="s">
        <v>360</v>
      </c>
      <c r="C159" s="52" t="s">
        <v>361</v>
      </c>
      <c r="D159" s="53">
        <f t="shared" ref="D159:E159" si="38">SUM(D160:D162)</f>
        <v>21369183</v>
      </c>
      <c r="E159" s="53">
        <f t="shared" si="38"/>
        <v>22793999.520000003</v>
      </c>
      <c r="F159" s="54">
        <f t="shared" si="31"/>
        <v>106.66762280991277</v>
      </c>
    </row>
    <row r="160" spans="1:6" ht="12.75" customHeight="1" x14ac:dyDescent="0.2">
      <c r="A160" s="55">
        <v>3131</v>
      </c>
      <c r="B160" s="87" t="s">
        <v>139</v>
      </c>
      <c r="C160" s="52" t="s">
        <v>362</v>
      </c>
      <c r="D160" s="244">
        <v>3423859</v>
      </c>
      <c r="E160" s="244">
        <v>3777394.33</v>
      </c>
      <c r="F160" s="54">
        <f t="shared" si="31"/>
        <v>110.32563928596359</v>
      </c>
    </row>
    <row r="161" spans="1:6" ht="12.75" customHeight="1" x14ac:dyDescent="0.2">
      <c r="A161" s="55">
        <v>3132</v>
      </c>
      <c r="B161" s="87" t="s">
        <v>363</v>
      </c>
      <c r="C161" s="52" t="s">
        <v>364</v>
      </c>
      <c r="D161" s="244">
        <v>17945324</v>
      </c>
      <c r="E161" s="244">
        <v>19016605.190000001</v>
      </c>
      <c r="F161" s="54">
        <f t="shared" si="31"/>
        <v>105.96969544824044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241156278</v>
      </c>
      <c r="E163" s="53">
        <f t="shared" si="39"/>
        <v>244142258.80000001</v>
      </c>
      <c r="F163" s="54">
        <f t="shared" si="31"/>
        <v>101.23819326818438</v>
      </c>
    </row>
    <row r="164" spans="1:6" ht="12.75" customHeight="1" x14ac:dyDescent="0.2">
      <c r="A164" s="55">
        <v>321</v>
      </c>
      <c r="B164" s="87" t="s">
        <v>369</v>
      </c>
      <c r="C164" s="52" t="s">
        <v>370</v>
      </c>
      <c r="D164" s="53">
        <f t="shared" ref="D164:E164" si="40">SUM(D165:D168)</f>
        <v>6891797</v>
      </c>
      <c r="E164" s="53">
        <f t="shared" si="40"/>
        <v>11297737.34</v>
      </c>
      <c r="F164" s="54">
        <f t="shared" si="31"/>
        <v>163.93021065478277</v>
      </c>
    </row>
    <row r="165" spans="1:6" ht="12.75" customHeight="1" x14ac:dyDescent="0.2">
      <c r="A165" s="55">
        <v>3211</v>
      </c>
      <c r="B165" s="87" t="s">
        <v>371</v>
      </c>
      <c r="C165" s="52" t="s">
        <v>372</v>
      </c>
      <c r="D165" s="244">
        <v>1392160</v>
      </c>
      <c r="E165" s="244">
        <v>4727956.76</v>
      </c>
      <c r="F165" s="54">
        <f t="shared" si="31"/>
        <v>339.61303011148141</v>
      </c>
    </row>
    <row r="166" spans="1:6" ht="12.75" customHeight="1" x14ac:dyDescent="0.2">
      <c r="A166" s="55">
        <v>3212</v>
      </c>
      <c r="B166" s="87" t="s">
        <v>373</v>
      </c>
      <c r="C166" s="52" t="s">
        <v>374</v>
      </c>
      <c r="D166" s="244">
        <v>5246329</v>
      </c>
      <c r="E166" s="244">
        <v>5803966.1500000004</v>
      </c>
      <c r="F166" s="54">
        <f t="shared" si="31"/>
        <v>110.62909226623037</v>
      </c>
    </row>
    <row r="167" spans="1:6" ht="12.75" customHeight="1" x14ac:dyDescent="0.2">
      <c r="A167" s="55">
        <v>3213</v>
      </c>
      <c r="B167" s="87" t="s">
        <v>375</v>
      </c>
      <c r="C167" s="52" t="s">
        <v>376</v>
      </c>
      <c r="D167" s="244">
        <v>253308</v>
      </c>
      <c r="E167" s="244">
        <v>765814.43</v>
      </c>
      <c r="F167" s="54">
        <f t="shared" si="31"/>
        <v>302.32540227706983</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8298982</v>
      </c>
      <c r="E169" s="53">
        <f t="shared" si="41"/>
        <v>9663406.4699999988</v>
      </c>
      <c r="F169" s="54">
        <f t="shared" si="31"/>
        <v>116.44086551820452</v>
      </c>
    </row>
    <row r="170" spans="1:6" ht="12.75" customHeight="1" x14ac:dyDescent="0.2">
      <c r="A170" s="55">
        <v>3221</v>
      </c>
      <c r="B170" s="87" t="s">
        <v>381</v>
      </c>
      <c r="C170" s="52" t="s">
        <v>382</v>
      </c>
      <c r="D170" s="244">
        <v>1865449</v>
      </c>
      <c r="E170" s="244">
        <v>2422422.62</v>
      </c>
      <c r="F170" s="54">
        <f t="shared" si="31"/>
        <v>129.85734908861085</v>
      </c>
    </row>
    <row r="171" spans="1:6" ht="12.75" customHeight="1" x14ac:dyDescent="0.2">
      <c r="A171" s="55">
        <v>3222</v>
      </c>
      <c r="B171" s="87" t="s">
        <v>383</v>
      </c>
      <c r="C171" s="52" t="s">
        <v>384</v>
      </c>
      <c r="D171" s="244">
        <v>42825</v>
      </c>
      <c r="E171" s="244">
        <v>33532.67</v>
      </c>
      <c r="F171" s="54">
        <f t="shared" si="31"/>
        <v>78.301622883829538</v>
      </c>
    </row>
    <row r="172" spans="1:6" ht="12.75" customHeight="1" x14ac:dyDescent="0.2">
      <c r="A172" s="55">
        <v>3223</v>
      </c>
      <c r="B172" s="87" t="s">
        <v>385</v>
      </c>
      <c r="C172" s="52" t="s">
        <v>386</v>
      </c>
      <c r="D172" s="244">
        <v>3471723</v>
      </c>
      <c r="E172" s="244">
        <v>4446427.5599999996</v>
      </c>
      <c r="F172" s="54">
        <f t="shared" si="31"/>
        <v>128.0755279151015</v>
      </c>
    </row>
    <row r="173" spans="1:6" ht="12.75" customHeight="1" x14ac:dyDescent="0.2">
      <c r="A173" s="55">
        <v>3224</v>
      </c>
      <c r="B173" s="87" t="s">
        <v>387</v>
      </c>
      <c r="C173" s="52" t="s">
        <v>388</v>
      </c>
      <c r="D173" s="244">
        <v>13638</v>
      </c>
      <c r="E173" s="244">
        <v>17147.05</v>
      </c>
      <c r="F173" s="54">
        <f t="shared" si="31"/>
        <v>125.72994573984455</v>
      </c>
    </row>
    <row r="174" spans="1:6" ht="12.75" customHeight="1" x14ac:dyDescent="0.2">
      <c r="A174" s="55">
        <v>3225</v>
      </c>
      <c r="B174" s="87" t="s">
        <v>389</v>
      </c>
      <c r="C174" s="52" t="s">
        <v>390</v>
      </c>
      <c r="D174" s="244">
        <v>93034</v>
      </c>
      <c r="E174" s="244">
        <v>96808.46</v>
      </c>
      <c r="F174" s="54">
        <f t="shared" si="31"/>
        <v>104.05707590773265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2812313</v>
      </c>
      <c r="E176" s="244">
        <v>2647068.11</v>
      </c>
      <c r="F176" s="54">
        <f t="shared" si="31"/>
        <v>94.124235460277703</v>
      </c>
    </row>
    <row r="177" spans="1:6" ht="12.75" customHeight="1" x14ac:dyDescent="0.2">
      <c r="A177" s="55">
        <v>323</v>
      </c>
      <c r="B177" s="87" t="s">
        <v>395</v>
      </c>
      <c r="C177" s="52" t="s">
        <v>396</v>
      </c>
      <c r="D177" s="53">
        <f t="shared" ref="D177:E177" si="42">SUM(D178:D186)</f>
        <v>164540815</v>
      </c>
      <c r="E177" s="53">
        <f t="shared" si="42"/>
        <v>191140121.34</v>
      </c>
      <c r="F177" s="54">
        <f t="shared" si="31"/>
        <v>116.16578010750706</v>
      </c>
    </row>
    <row r="178" spans="1:6" ht="12.75" customHeight="1" x14ac:dyDescent="0.2">
      <c r="A178" s="55">
        <v>3231</v>
      </c>
      <c r="B178" s="87" t="s">
        <v>397</v>
      </c>
      <c r="C178" s="52" t="s">
        <v>398</v>
      </c>
      <c r="D178" s="244">
        <v>10751973</v>
      </c>
      <c r="E178" s="244">
        <v>11454031.01</v>
      </c>
      <c r="F178" s="54">
        <f t="shared" si="31"/>
        <v>106.52957378148177</v>
      </c>
    </row>
    <row r="179" spans="1:6" ht="12.75" customHeight="1" x14ac:dyDescent="0.2">
      <c r="A179" s="55">
        <v>3232</v>
      </c>
      <c r="B179" s="87" t="s">
        <v>399</v>
      </c>
      <c r="C179" s="52" t="s">
        <v>400</v>
      </c>
      <c r="D179" s="244">
        <v>1076327</v>
      </c>
      <c r="E179" s="244">
        <v>957196.88</v>
      </c>
      <c r="F179" s="54">
        <f t="shared" si="31"/>
        <v>88.931791174986785</v>
      </c>
    </row>
    <row r="180" spans="1:6" ht="12.75" customHeight="1" x14ac:dyDescent="0.2">
      <c r="A180" s="55">
        <v>3233</v>
      </c>
      <c r="B180" s="87" t="s">
        <v>401</v>
      </c>
      <c r="C180" s="52" t="s">
        <v>402</v>
      </c>
      <c r="D180" s="244">
        <v>560259</v>
      </c>
      <c r="E180" s="244">
        <v>1807465.15</v>
      </c>
      <c r="F180" s="54">
        <f t="shared" si="31"/>
        <v>322.61242568169359</v>
      </c>
    </row>
    <row r="181" spans="1:6" ht="12.75" customHeight="1" x14ac:dyDescent="0.2">
      <c r="A181" s="55">
        <v>3234</v>
      </c>
      <c r="B181" s="87" t="s">
        <v>403</v>
      </c>
      <c r="C181" s="52" t="s">
        <v>404</v>
      </c>
      <c r="D181" s="244">
        <v>1415229</v>
      </c>
      <c r="E181" s="244">
        <v>1282399.69</v>
      </c>
      <c r="F181" s="54">
        <f t="shared" si="31"/>
        <v>90.614288570966252</v>
      </c>
    </row>
    <row r="182" spans="1:6" ht="12.75" customHeight="1" x14ac:dyDescent="0.2">
      <c r="A182" s="55">
        <v>3235</v>
      </c>
      <c r="B182" s="87" t="s">
        <v>405</v>
      </c>
      <c r="C182" s="52" t="s">
        <v>406</v>
      </c>
      <c r="D182" s="244">
        <v>45926978</v>
      </c>
      <c r="E182" s="244">
        <v>49263785.340000004</v>
      </c>
      <c r="F182" s="54">
        <f t="shared" si="31"/>
        <v>107.26546244780137</v>
      </c>
    </row>
    <row r="183" spans="1:6" ht="12.75" customHeight="1" x14ac:dyDescent="0.2">
      <c r="A183" s="55">
        <v>3236</v>
      </c>
      <c r="B183" s="87" t="s">
        <v>407</v>
      </c>
      <c r="C183" s="52" t="s">
        <v>408</v>
      </c>
      <c r="D183" s="244">
        <v>392822</v>
      </c>
      <c r="E183" s="244">
        <v>326688.13</v>
      </c>
      <c r="F183" s="54">
        <f t="shared" si="31"/>
        <v>83.164417980663004</v>
      </c>
    </row>
    <row r="184" spans="1:6" ht="12.75" customHeight="1" x14ac:dyDescent="0.2">
      <c r="A184" s="55">
        <v>3237</v>
      </c>
      <c r="B184" s="87" t="s">
        <v>409</v>
      </c>
      <c r="C184" s="52" t="s">
        <v>410</v>
      </c>
      <c r="D184" s="244">
        <v>29612566</v>
      </c>
      <c r="E184" s="244">
        <v>39440996.799999997</v>
      </c>
      <c r="F184" s="54">
        <f t="shared" si="31"/>
        <v>133.19006802720168</v>
      </c>
    </row>
    <row r="185" spans="1:6" ht="12.75" customHeight="1" x14ac:dyDescent="0.2">
      <c r="A185" s="55">
        <v>3238</v>
      </c>
      <c r="B185" s="87" t="s">
        <v>411</v>
      </c>
      <c r="C185" s="52" t="s">
        <v>412</v>
      </c>
      <c r="D185" s="244">
        <v>70679314</v>
      </c>
      <c r="E185" s="244">
        <v>76061044.560000002</v>
      </c>
      <c r="F185" s="54">
        <f t="shared" si="31"/>
        <v>107.61429370975502</v>
      </c>
    </row>
    <row r="186" spans="1:6" ht="12.75" customHeight="1" x14ac:dyDescent="0.2">
      <c r="A186" s="55">
        <v>3239</v>
      </c>
      <c r="B186" s="87" t="s">
        <v>413</v>
      </c>
      <c r="C186" s="52" t="s">
        <v>414</v>
      </c>
      <c r="D186" s="244">
        <v>4125347</v>
      </c>
      <c r="E186" s="244">
        <v>10546513.779999999</v>
      </c>
      <c r="F186" s="54">
        <f t="shared" si="31"/>
        <v>255.65155561459437</v>
      </c>
    </row>
    <row r="187" spans="1:6" ht="12.75" customHeight="1" x14ac:dyDescent="0.2">
      <c r="A187" s="55">
        <v>324</v>
      </c>
      <c r="B187" s="87" t="s">
        <v>415</v>
      </c>
      <c r="C187" s="52" t="s">
        <v>416</v>
      </c>
      <c r="D187" s="244">
        <v>1670</v>
      </c>
      <c r="E187" s="244"/>
      <c r="F187" s="54">
        <f t="shared" si="31"/>
        <v>0</v>
      </c>
    </row>
    <row r="188" spans="1:6" ht="12.75" customHeight="1" x14ac:dyDescent="0.2">
      <c r="A188" s="55">
        <v>329</v>
      </c>
      <c r="B188" s="87" t="s">
        <v>417</v>
      </c>
      <c r="C188" s="52" t="s">
        <v>418</v>
      </c>
      <c r="D188" s="53">
        <f t="shared" ref="D188:E188" si="43">SUM(D189:D195)</f>
        <v>61423014</v>
      </c>
      <c r="E188" s="53">
        <f t="shared" si="43"/>
        <v>32040993.649999999</v>
      </c>
      <c r="F188" s="54">
        <f t="shared" si="31"/>
        <v>52.164476412700942</v>
      </c>
    </row>
    <row r="189" spans="1:6" ht="12.75" customHeight="1" x14ac:dyDescent="0.2">
      <c r="A189" s="55">
        <v>3291</v>
      </c>
      <c r="B189" s="234" t="s">
        <v>419</v>
      </c>
      <c r="C189" s="52" t="s">
        <v>420</v>
      </c>
      <c r="D189" s="244">
        <v>3310712</v>
      </c>
      <c r="E189" s="244">
        <v>3245524.85</v>
      </c>
      <c r="F189" s="54">
        <f t="shared" si="31"/>
        <v>98.031023236089396</v>
      </c>
    </row>
    <row r="190" spans="1:6" ht="12.75" customHeight="1" x14ac:dyDescent="0.2">
      <c r="A190" s="55">
        <v>3292</v>
      </c>
      <c r="B190" s="87" t="s">
        <v>421</v>
      </c>
      <c r="C190" s="52" t="s">
        <v>422</v>
      </c>
      <c r="D190" s="244">
        <v>6451653</v>
      </c>
      <c r="E190" s="244">
        <v>6169319.1600000001</v>
      </c>
      <c r="F190" s="54">
        <f t="shared" si="31"/>
        <v>95.623852677755607</v>
      </c>
    </row>
    <row r="191" spans="1:6" ht="12.75" customHeight="1" x14ac:dyDescent="0.2">
      <c r="A191" s="55">
        <v>3293</v>
      </c>
      <c r="B191" s="87" t="s">
        <v>423</v>
      </c>
      <c r="C191" s="52" t="s">
        <v>424</v>
      </c>
      <c r="D191" s="244">
        <v>279242</v>
      </c>
      <c r="E191" s="244">
        <v>681846.2</v>
      </c>
      <c r="F191" s="54">
        <f t="shared" si="31"/>
        <v>244.1775234384512</v>
      </c>
    </row>
    <row r="192" spans="1:6" ht="12.75" customHeight="1" x14ac:dyDescent="0.2">
      <c r="A192" s="55">
        <v>3294</v>
      </c>
      <c r="B192" s="87" t="s">
        <v>425</v>
      </c>
      <c r="C192" s="52" t="s">
        <v>426</v>
      </c>
      <c r="D192" s="244">
        <v>1926164</v>
      </c>
      <c r="E192" s="244">
        <v>2413458.65</v>
      </c>
      <c r="F192" s="54">
        <f t="shared" si="31"/>
        <v>125.29871028635151</v>
      </c>
    </row>
    <row r="193" spans="1:6" ht="12.75" customHeight="1" x14ac:dyDescent="0.2">
      <c r="A193" s="55">
        <v>3295</v>
      </c>
      <c r="B193" s="87" t="s">
        <v>427</v>
      </c>
      <c r="C193" s="52" t="s">
        <v>428</v>
      </c>
      <c r="D193" s="244">
        <v>1590163</v>
      </c>
      <c r="E193" s="244">
        <v>818724.69</v>
      </c>
      <c r="F193" s="54">
        <f t="shared" si="31"/>
        <v>51.486840657215637</v>
      </c>
    </row>
    <row r="194" spans="1:6" ht="12.75" customHeight="1" x14ac:dyDescent="0.2">
      <c r="A194" s="55" t="s">
        <v>429</v>
      </c>
      <c r="B194" s="87" t="s">
        <v>430</v>
      </c>
      <c r="C194" s="52" t="s">
        <v>429</v>
      </c>
      <c r="D194" s="244">
        <v>47712182</v>
      </c>
      <c r="E194" s="244">
        <v>18437177.07</v>
      </c>
      <c r="F194" s="54">
        <f t="shared" si="31"/>
        <v>38.642494007086079</v>
      </c>
    </row>
    <row r="195" spans="1:6" ht="12.75" customHeight="1" x14ac:dyDescent="0.2">
      <c r="A195" s="55">
        <v>3299</v>
      </c>
      <c r="B195" s="87" t="s">
        <v>431</v>
      </c>
      <c r="C195" s="52" t="s">
        <v>432</v>
      </c>
      <c r="D195" s="244">
        <v>152898</v>
      </c>
      <c r="E195" s="244">
        <v>274943.03000000003</v>
      </c>
      <c r="F195" s="54">
        <f t="shared" si="31"/>
        <v>179.82120760245394</v>
      </c>
    </row>
    <row r="196" spans="1:6" ht="12.75" customHeight="1" x14ac:dyDescent="0.2">
      <c r="A196" s="55">
        <v>34</v>
      </c>
      <c r="B196" s="234" t="s">
        <v>433</v>
      </c>
      <c r="C196" s="52" t="s">
        <v>434</v>
      </c>
      <c r="D196" s="53">
        <f t="shared" ref="D196:E196" si="44">D197+D202+D210</f>
        <v>15107</v>
      </c>
      <c r="E196" s="53">
        <f t="shared" si="44"/>
        <v>65483.37</v>
      </c>
      <c r="F196" s="54">
        <f t="shared" si="31"/>
        <v>433.46375852253925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50933.73</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v>50933.73</v>
      </c>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15107</v>
      </c>
      <c r="E210" s="53">
        <f t="shared" si="47"/>
        <v>14549.64</v>
      </c>
      <c r="F210" s="54">
        <f t="shared" si="31"/>
        <v>96.310584497252933</v>
      </c>
    </row>
    <row r="211" spans="1:6" ht="12.75" customHeight="1" x14ac:dyDescent="0.2">
      <c r="A211" s="55">
        <v>3431</v>
      </c>
      <c r="B211" s="234" t="s">
        <v>463</v>
      </c>
      <c r="C211" s="52" t="s">
        <v>464</v>
      </c>
      <c r="D211" s="244"/>
      <c r="E211" s="244"/>
      <c r="F211" s="54" t="str">
        <f t="shared" si="31"/>
        <v>-</v>
      </c>
    </row>
    <row r="212" spans="1:6" ht="12.75" customHeight="1" x14ac:dyDescent="0.2">
      <c r="A212" s="55">
        <v>3432</v>
      </c>
      <c r="B212" s="87" t="s">
        <v>465</v>
      </c>
      <c r="C212" s="52" t="s">
        <v>466</v>
      </c>
      <c r="D212" s="244">
        <v>469</v>
      </c>
      <c r="E212" s="244">
        <v>55.48</v>
      </c>
      <c r="F212" s="54">
        <f t="shared" si="31"/>
        <v>11.829424307036247</v>
      </c>
    </row>
    <row r="213" spans="1:6" ht="12.75" customHeight="1" x14ac:dyDescent="0.2">
      <c r="A213" s="55">
        <v>3433</v>
      </c>
      <c r="B213" s="87" t="s">
        <v>467</v>
      </c>
      <c r="C213" s="52" t="s">
        <v>468</v>
      </c>
      <c r="D213" s="244">
        <v>14638</v>
      </c>
      <c r="E213" s="244">
        <v>14494.16</v>
      </c>
      <c r="F213" s="54">
        <f t="shared" si="31"/>
        <v>99.017352097281048</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309238945</v>
      </c>
      <c r="E224" s="53">
        <f t="shared" si="51"/>
        <v>315830365.25</v>
      </c>
      <c r="F224" s="54">
        <f t="shared" ref="F224:F235" si="52">IF(D224&lt;&gt;0,IF(E224/D224&gt;=100,"&gt;&gt;100",E224/D224*100),"-")</f>
        <v>102.13149745741113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309000000</v>
      </c>
      <c r="E231" s="53">
        <f t="shared" si="55"/>
        <v>309000000</v>
      </c>
      <c r="F231" s="54">
        <f t="shared" si="52"/>
        <v>100</v>
      </c>
    </row>
    <row r="232" spans="1:6" ht="12.75" customHeight="1" x14ac:dyDescent="0.2">
      <c r="A232" s="55">
        <v>3631</v>
      </c>
      <c r="B232" s="87" t="s">
        <v>505</v>
      </c>
      <c r="C232" s="52" t="s">
        <v>506</v>
      </c>
      <c r="D232" s="244">
        <v>309000000</v>
      </c>
      <c r="E232" s="244">
        <v>309000000</v>
      </c>
      <c r="F232" s="54">
        <f t="shared" si="52"/>
        <v>100</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238945</v>
      </c>
      <c r="E247" s="53">
        <f t="shared" si="62"/>
        <v>6830365.25</v>
      </c>
      <c r="F247" s="54">
        <f t="shared" si="61"/>
        <v>2858.5512356400009</v>
      </c>
    </row>
    <row r="248" spans="1:6" ht="12.75" customHeight="1" x14ac:dyDescent="0.2">
      <c r="A248" s="55" t="s">
        <v>537</v>
      </c>
      <c r="B248" s="87" t="s">
        <v>199</v>
      </c>
      <c r="C248" s="52" t="s">
        <v>537</v>
      </c>
      <c r="D248" s="244">
        <v>238945</v>
      </c>
      <c r="E248" s="244">
        <v>6830365.25</v>
      </c>
      <c r="F248" s="54">
        <f t="shared" si="61"/>
        <v>2858.5512356400009</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9914456</v>
      </c>
      <c r="E252" s="53">
        <f t="shared" si="63"/>
        <v>9304423.6799999997</v>
      </c>
      <c r="F252" s="54">
        <f t="shared" ref="F252:F258" si="64">IF(D252&lt;&gt;0,IF(E252/D252&gt;=100,"&gt;&gt;100",E252/D252*100),"-")</f>
        <v>93.847041935533326</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9914456</v>
      </c>
      <c r="E259" s="53">
        <f t="shared" si="66"/>
        <v>9304423.6799999997</v>
      </c>
      <c r="F259" s="54">
        <f t="shared" ref="F259:F262" si="67">IF(D259&lt;&gt;0,IF(E259/D259&gt;=100,"&gt;&gt;100",E259/D259*100),"-")</f>
        <v>93.847041935533326</v>
      </c>
    </row>
    <row r="260" spans="1:6" ht="12.75" customHeight="1" x14ac:dyDescent="0.2">
      <c r="A260" s="55">
        <v>3721</v>
      </c>
      <c r="B260" s="87" t="s">
        <v>557</v>
      </c>
      <c r="C260" s="52" t="s">
        <v>558</v>
      </c>
      <c r="D260" s="244">
        <v>9914456</v>
      </c>
      <c r="E260" s="244">
        <v>9304423.6799999997</v>
      </c>
      <c r="F260" s="54">
        <f t="shared" si="67"/>
        <v>93.847041935533326</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3676827</v>
      </c>
      <c r="E263" s="53">
        <f t="shared" si="68"/>
        <v>5941635.5099999998</v>
      </c>
      <c r="F263" s="54">
        <f t="shared" ref="F263:F267" si="69">IF(D263&lt;&gt;0,IF(E263/D263&gt;=100,"&gt;&gt;100",E263/D263*100),"-")</f>
        <v>161.59682002987901</v>
      </c>
    </row>
    <row r="264" spans="1:6" ht="12.75" customHeight="1" x14ac:dyDescent="0.2">
      <c r="A264" s="55">
        <v>381</v>
      </c>
      <c r="B264" s="87" t="s">
        <v>565</v>
      </c>
      <c r="C264" s="52" t="s">
        <v>566</v>
      </c>
      <c r="D264" s="53">
        <f t="shared" ref="D264:E264" si="70">SUM(D265:D267)</f>
        <v>3276827</v>
      </c>
      <c r="E264" s="53">
        <f t="shared" si="70"/>
        <v>5336669.55</v>
      </c>
      <c r="F264" s="54">
        <f t="shared" si="69"/>
        <v>162.86088798706797</v>
      </c>
    </row>
    <row r="265" spans="1:6" ht="12.75" customHeight="1" x14ac:dyDescent="0.2">
      <c r="A265" s="55">
        <v>3811</v>
      </c>
      <c r="B265" s="87" t="s">
        <v>567</v>
      </c>
      <c r="C265" s="52" t="s">
        <v>568</v>
      </c>
      <c r="D265" s="244">
        <v>3276827</v>
      </c>
      <c r="E265" s="244">
        <v>5336669.55</v>
      </c>
      <c r="F265" s="54">
        <f t="shared" si="69"/>
        <v>162.86088798706797</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400000</v>
      </c>
      <c r="E273" s="53">
        <f t="shared" si="73"/>
        <v>604965.96</v>
      </c>
      <c r="F273" s="54">
        <f t="shared" ref="F273:F284" si="74">IF(D273&lt;&gt;0,IF(E273/D273&gt;=100,"&gt;&gt;100",E273/D273*100),"-")</f>
        <v>151.24149</v>
      </c>
    </row>
    <row r="274" spans="1:6" ht="12.75" customHeight="1" x14ac:dyDescent="0.2">
      <c r="A274" s="55">
        <v>3831</v>
      </c>
      <c r="B274" s="87" t="s">
        <v>585</v>
      </c>
      <c r="C274" s="52" t="s">
        <v>586</v>
      </c>
      <c r="D274" s="244">
        <v>400000</v>
      </c>
      <c r="E274" s="244">
        <v>604965.96</v>
      </c>
      <c r="F274" s="54">
        <f t="shared" si="74"/>
        <v>151.24149</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702551575</v>
      </c>
      <c r="E289" s="53">
        <f t="shared" si="79"/>
        <v>721598987.14999998</v>
      </c>
      <c r="F289" s="54">
        <f t="shared" si="76"/>
        <v>102.71117635029144</v>
      </c>
    </row>
    <row r="290" spans="1:6" ht="12.75" customHeight="1" x14ac:dyDescent="0.2">
      <c r="A290" s="55" t="s">
        <v>606</v>
      </c>
      <c r="B290" s="87" t="s">
        <v>617</v>
      </c>
      <c r="C290" s="52" t="s">
        <v>618</v>
      </c>
      <c r="D290" s="53">
        <f>IF(D6&gt;=D289,D6-D289,0)</f>
        <v>156876867</v>
      </c>
      <c r="E290" s="53">
        <f>IF(E6&gt;=E289,E6-E289,0)</f>
        <v>163531862.74000013</v>
      </c>
      <c r="F290" s="54">
        <f t="shared" si="76"/>
        <v>104.24217787317242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v>3347603.37</v>
      </c>
      <c r="F292" s="54" t="str">
        <f t="shared" si="76"/>
        <v>-</v>
      </c>
    </row>
    <row r="293" spans="1:6" ht="12.75" customHeight="1" x14ac:dyDescent="0.2">
      <c r="A293" s="55">
        <v>92221</v>
      </c>
      <c r="B293" s="87" t="s">
        <v>623</v>
      </c>
      <c r="C293" s="52" t="s">
        <v>624</v>
      </c>
      <c r="D293" s="244">
        <v>4743279</v>
      </c>
      <c r="E293" s="244"/>
      <c r="F293" s="54">
        <f t="shared" si="76"/>
        <v>0</v>
      </c>
    </row>
    <row r="294" spans="1:6" ht="12.75" customHeight="1" x14ac:dyDescent="0.2">
      <c r="A294" s="55">
        <v>96</v>
      </c>
      <c r="B294" s="87" t="s">
        <v>625</v>
      </c>
      <c r="C294" s="52" t="s">
        <v>626</v>
      </c>
      <c r="D294" s="244">
        <v>1400</v>
      </c>
      <c r="E294" s="244">
        <v>1400</v>
      </c>
      <c r="F294" s="54">
        <f t="shared" si="76"/>
        <v>100</v>
      </c>
    </row>
    <row r="295" spans="1:6" ht="24" x14ac:dyDescent="0.2">
      <c r="A295" s="55">
        <v>9661</v>
      </c>
      <c r="B295" s="87" t="s">
        <v>627</v>
      </c>
      <c r="C295" s="52" t="s">
        <v>628</v>
      </c>
      <c r="D295" s="244">
        <v>1400</v>
      </c>
      <c r="E295" s="244">
        <v>1400</v>
      </c>
      <c r="F295" s="54">
        <f t="shared" si="76"/>
        <v>100</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215500643</v>
      </c>
      <c r="E350" s="53">
        <f t="shared" si="95"/>
        <v>243306325.42000002</v>
      </c>
      <c r="F350" s="54">
        <f t="shared" si="81"/>
        <v>112.90283037345741</v>
      </c>
    </row>
    <row r="351" spans="1:6" ht="12.75" customHeight="1" x14ac:dyDescent="0.2">
      <c r="A351" s="55">
        <v>41</v>
      </c>
      <c r="B351" s="87" t="s">
        <v>738</v>
      </c>
      <c r="C351" s="52" t="s">
        <v>739</v>
      </c>
      <c r="D351" s="53">
        <f t="shared" ref="D351:E351" si="96">D352+D356</f>
        <v>13076420</v>
      </c>
      <c r="E351" s="53">
        <f t="shared" si="96"/>
        <v>9222366.1999999993</v>
      </c>
      <c r="F351" s="54">
        <f t="shared" si="81"/>
        <v>70.526690026781026</v>
      </c>
    </row>
    <row r="352" spans="1:6" ht="12.75" customHeight="1" x14ac:dyDescent="0.2">
      <c r="A352" s="55">
        <v>411</v>
      </c>
      <c r="B352" s="87" t="s">
        <v>740</v>
      </c>
      <c r="C352" s="52" t="s">
        <v>741</v>
      </c>
      <c r="D352" s="53">
        <f t="shared" ref="D352:E352" si="97">SUM(D353:D355)</f>
        <v>0</v>
      </c>
      <c r="E352" s="53">
        <f t="shared" si="97"/>
        <v>31300</v>
      </c>
      <c r="F352" s="54" t="str">
        <f t="shared" si="81"/>
        <v>-</v>
      </c>
    </row>
    <row r="353" spans="1:6" ht="12.75" customHeight="1" x14ac:dyDescent="0.2">
      <c r="A353" s="55">
        <v>4111</v>
      </c>
      <c r="B353" s="87" t="s">
        <v>638</v>
      </c>
      <c r="C353" s="52" t="s">
        <v>742</v>
      </c>
      <c r="D353" s="244"/>
      <c r="E353" s="244">
        <v>31300</v>
      </c>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13076420</v>
      </c>
      <c r="E356" s="53">
        <f t="shared" si="98"/>
        <v>9191066.1999999993</v>
      </c>
      <c r="F356" s="54">
        <f t="shared" si="81"/>
        <v>70.287327877201861</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13076420</v>
      </c>
      <c r="E359" s="244">
        <v>9191066.1999999993</v>
      </c>
      <c r="F359" s="54">
        <f t="shared" si="81"/>
        <v>70.287327877201861</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49254396</v>
      </c>
      <c r="E363" s="53">
        <f t="shared" si="99"/>
        <v>96334307.810000002</v>
      </c>
      <c r="F363" s="54">
        <f t="shared" si="81"/>
        <v>195.5851977354468</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24135738</v>
      </c>
      <c r="E369" s="53">
        <f t="shared" si="101"/>
        <v>66798905.910000004</v>
      </c>
      <c r="F369" s="54">
        <f t="shared" si="81"/>
        <v>276.76346963163093</v>
      </c>
    </row>
    <row r="370" spans="1:6" ht="12.75" customHeight="1" x14ac:dyDescent="0.2">
      <c r="A370" s="55">
        <v>4221</v>
      </c>
      <c r="B370" s="87" t="s">
        <v>672</v>
      </c>
      <c r="C370" s="52" t="s">
        <v>764</v>
      </c>
      <c r="D370" s="244">
        <v>18439754</v>
      </c>
      <c r="E370" s="244">
        <v>64374978.329999998</v>
      </c>
      <c r="F370" s="54">
        <f t="shared" si="81"/>
        <v>349.10974587838859</v>
      </c>
    </row>
    <row r="371" spans="1:6" ht="12.75" customHeight="1" x14ac:dyDescent="0.2">
      <c r="A371" s="55">
        <v>4222</v>
      </c>
      <c r="B371" s="87" t="s">
        <v>765</v>
      </c>
      <c r="C371" s="52" t="s">
        <v>766</v>
      </c>
      <c r="D371" s="244">
        <v>776715</v>
      </c>
      <c r="E371" s="244">
        <v>272801.78000000003</v>
      </c>
      <c r="F371" s="54">
        <f t="shared" si="81"/>
        <v>35.122506968450466</v>
      </c>
    </row>
    <row r="372" spans="1:6" ht="12.75" customHeight="1" x14ac:dyDescent="0.2">
      <c r="A372" s="55">
        <v>4223</v>
      </c>
      <c r="B372" s="87" t="s">
        <v>676</v>
      </c>
      <c r="C372" s="52" t="s">
        <v>767</v>
      </c>
      <c r="D372" s="244">
        <v>4158000</v>
      </c>
      <c r="E372" s="244">
        <v>998948.52</v>
      </c>
      <c r="F372" s="54">
        <f t="shared" si="81"/>
        <v>24.024735930735929</v>
      </c>
    </row>
    <row r="373" spans="1:6" ht="12.75" customHeight="1" x14ac:dyDescent="0.2">
      <c r="A373" s="55">
        <v>4224</v>
      </c>
      <c r="B373" s="87" t="s">
        <v>678</v>
      </c>
      <c r="C373" s="52" t="s">
        <v>768</v>
      </c>
      <c r="D373" s="244">
        <v>304651</v>
      </c>
      <c r="E373" s="244">
        <v>656546.78</v>
      </c>
      <c r="F373" s="54">
        <f t="shared" si="81"/>
        <v>215.50783683624869</v>
      </c>
    </row>
    <row r="374" spans="1:6" ht="12.75" customHeight="1" x14ac:dyDescent="0.2">
      <c r="A374" s="55">
        <v>4225</v>
      </c>
      <c r="B374" s="87" t="s">
        <v>680</v>
      </c>
      <c r="C374" s="52" t="s">
        <v>769</v>
      </c>
      <c r="D374" s="244">
        <v>201068</v>
      </c>
      <c r="E374" s="244">
        <v>457250</v>
      </c>
      <c r="F374" s="54">
        <f t="shared" si="81"/>
        <v>227.41062725048243</v>
      </c>
    </row>
    <row r="375" spans="1:6" ht="12.75" customHeight="1" x14ac:dyDescent="0.2">
      <c r="A375" s="55">
        <v>4226</v>
      </c>
      <c r="B375" s="87" t="s">
        <v>682</v>
      </c>
      <c r="C375" s="52" t="s">
        <v>770</v>
      </c>
      <c r="D375" s="244">
        <v>4750</v>
      </c>
      <c r="E375" s="244"/>
      <c r="F375" s="54">
        <f t="shared" si="81"/>
        <v>0</v>
      </c>
    </row>
    <row r="376" spans="1:6" ht="12.75" customHeight="1" x14ac:dyDescent="0.2">
      <c r="A376" s="55">
        <v>4227</v>
      </c>
      <c r="B376" s="234" t="s">
        <v>684</v>
      </c>
      <c r="C376" s="52" t="s">
        <v>771</v>
      </c>
      <c r="D376" s="244">
        <v>250800</v>
      </c>
      <c r="E376" s="244">
        <v>38380.5</v>
      </c>
      <c r="F376" s="54">
        <f t="shared" si="81"/>
        <v>15.303229665071772</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514704</v>
      </c>
      <c r="E378" s="53">
        <f t="shared" si="102"/>
        <v>609989.42000000004</v>
      </c>
      <c r="F378" s="54">
        <f t="shared" si="81"/>
        <v>118.5126635891697</v>
      </c>
    </row>
    <row r="379" spans="1:6" ht="12.75" customHeight="1" x14ac:dyDescent="0.2">
      <c r="A379" s="55">
        <v>4231</v>
      </c>
      <c r="B379" s="87" t="s">
        <v>690</v>
      </c>
      <c r="C379" s="52" t="s">
        <v>775</v>
      </c>
      <c r="D379" s="244">
        <v>514704</v>
      </c>
      <c r="E379" s="244">
        <v>609989.42000000004</v>
      </c>
      <c r="F379" s="54">
        <f t="shared" si="81"/>
        <v>118.5126635891697</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24603954</v>
      </c>
      <c r="E391" s="53">
        <f t="shared" si="105"/>
        <v>28925412.48</v>
      </c>
      <c r="F391" s="54">
        <f t="shared" si="81"/>
        <v>117.56408128547145</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24603954</v>
      </c>
      <c r="E393" s="244">
        <v>28925412.48</v>
      </c>
      <c r="F393" s="54">
        <f t="shared" si="81"/>
        <v>117.56408128547145</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153169827</v>
      </c>
      <c r="E402" s="53">
        <f t="shared" si="109"/>
        <v>137749651.41</v>
      </c>
      <c r="F402" s="54">
        <f t="shared" si="81"/>
        <v>89.932628447768622</v>
      </c>
    </row>
    <row r="403" spans="1:6" ht="12.75" customHeight="1" x14ac:dyDescent="0.2">
      <c r="A403" s="55">
        <v>451</v>
      </c>
      <c r="B403" s="87" t="s">
        <v>809</v>
      </c>
      <c r="C403" s="52" t="s">
        <v>810</v>
      </c>
      <c r="D403" s="244">
        <v>153169827</v>
      </c>
      <c r="E403" s="244">
        <v>137749651.41</v>
      </c>
      <c r="F403" s="54">
        <f t="shared" si="81"/>
        <v>89.932628447768622</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215500643</v>
      </c>
      <c r="E408" s="53">
        <f t="shared" si="111"/>
        <v>243306325.42000002</v>
      </c>
      <c r="F408" s="54">
        <f t="shared" si="81"/>
        <v>112.90283037345741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1612840</v>
      </c>
      <c r="E410" s="244">
        <v>958394.84</v>
      </c>
      <c r="F410" s="54">
        <f t="shared" si="81"/>
        <v>59.422809454130601</v>
      </c>
    </row>
    <row r="411" spans="1:6" ht="12.75" customHeight="1" x14ac:dyDescent="0.2">
      <c r="A411" s="55">
        <v>97</v>
      </c>
      <c r="B411" s="87" t="s">
        <v>825</v>
      </c>
      <c r="C411" s="52" t="s">
        <v>826</v>
      </c>
      <c r="D411" s="244">
        <v>4681354</v>
      </c>
      <c r="E411" s="244">
        <v>2768326.47</v>
      </c>
      <c r="F411" s="54">
        <f t="shared" si="81"/>
        <v>59.135166236093241</v>
      </c>
    </row>
    <row r="412" spans="1:6" ht="12.75" customHeight="1" x14ac:dyDescent="0.2">
      <c r="A412" s="55" t="s">
        <v>606</v>
      </c>
      <c r="B412" s="87" t="s">
        <v>827</v>
      </c>
      <c r="C412" s="52" t="s">
        <v>828</v>
      </c>
      <c r="D412" s="53">
        <f>D6+D298</f>
        <v>859428442</v>
      </c>
      <c r="E412" s="53">
        <f>E6+E298</f>
        <v>885130849.8900001</v>
      </c>
      <c r="F412" s="54">
        <f t="shared" si="81"/>
        <v>102.99063966630978</v>
      </c>
    </row>
    <row r="413" spans="1:6" ht="12.75" customHeight="1" x14ac:dyDescent="0.2">
      <c r="A413" s="55" t="s">
        <v>606</v>
      </c>
      <c r="B413" s="87" t="s">
        <v>829</v>
      </c>
      <c r="C413" s="52" t="s">
        <v>830</v>
      </c>
      <c r="D413" s="53">
        <f t="shared" ref="D413:E413" si="112">D289+D350</f>
        <v>918052218</v>
      </c>
      <c r="E413" s="53">
        <f t="shared" si="112"/>
        <v>964905312.56999993</v>
      </c>
      <c r="F413" s="54">
        <f t="shared" si="81"/>
        <v>105.10353263696379</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58623776</v>
      </c>
      <c r="E415" s="53">
        <f t="shared" si="114"/>
        <v>79774462.679999828</v>
      </c>
      <c r="F415" s="54">
        <f t="shared" si="81"/>
        <v>136.07868363852887</v>
      </c>
    </row>
    <row r="416" spans="1:6" ht="12.75" customHeight="1" x14ac:dyDescent="0.2">
      <c r="A416" s="62" t="s">
        <v>835</v>
      </c>
      <c r="B416" s="234" t="s">
        <v>836</v>
      </c>
      <c r="C416" s="63" t="s">
        <v>837</v>
      </c>
      <c r="D416" s="53">
        <f t="shared" ref="D416:E416" si="115">IF(D292-D293+D409-D410&gt;=0,D292-D293+D409-D410,0)</f>
        <v>0</v>
      </c>
      <c r="E416" s="53">
        <f t="shared" si="115"/>
        <v>2389208.5300000003</v>
      </c>
      <c r="F416" s="54" t="str">
        <f t="shared" si="81"/>
        <v>-</v>
      </c>
    </row>
    <row r="417" spans="1:6" ht="12.75" customHeight="1" x14ac:dyDescent="0.2">
      <c r="A417" s="62" t="s">
        <v>835</v>
      </c>
      <c r="B417" s="87" t="s">
        <v>838</v>
      </c>
      <c r="C417" s="63" t="s">
        <v>839</v>
      </c>
      <c r="D417" s="53">
        <f t="shared" ref="D417:E417" si="116">IF(D293-D292+D410-D409&gt;=0,D293-D292+D410-D409,0)</f>
        <v>6356119</v>
      </c>
      <c r="E417" s="53">
        <f t="shared" si="116"/>
        <v>0</v>
      </c>
      <c r="F417" s="54">
        <f t="shared" si="81"/>
        <v>0</v>
      </c>
    </row>
    <row r="418" spans="1:6" ht="12.75" customHeight="1" x14ac:dyDescent="0.2">
      <c r="A418" s="57" t="s">
        <v>840</v>
      </c>
      <c r="B418" s="235" t="s">
        <v>841</v>
      </c>
      <c r="C418" s="58" t="s">
        <v>842</v>
      </c>
      <c r="D418" s="64">
        <f t="shared" ref="D418:E418" si="117">D294+D411</f>
        <v>4682754</v>
      </c>
      <c r="E418" s="64">
        <f t="shared" si="117"/>
        <v>2769726.47</v>
      </c>
      <c r="F418" s="59">
        <f t="shared" si="81"/>
        <v>59.147383569583198</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64862238</v>
      </c>
      <c r="E420" s="53">
        <f t="shared" si="118"/>
        <v>74484552.430000007</v>
      </c>
      <c r="F420" s="54">
        <f t="shared" ref="F420:F647" si="119">IF(D420&lt;&gt;0,IF(E420/D420&gt;=100,"&gt;&gt;100",E420/D420*100),"-")</f>
        <v>114.83500219341801</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64862238</v>
      </c>
      <c r="E484" s="53">
        <f t="shared" si="137"/>
        <v>74484552.430000007</v>
      </c>
      <c r="F484" s="54">
        <f t="shared" si="119"/>
        <v>114.83500219341801</v>
      </c>
    </row>
    <row r="485" spans="1:6" ht="24" x14ac:dyDescent="0.2">
      <c r="A485" s="55">
        <v>841</v>
      </c>
      <c r="B485" s="87" t="s">
        <v>974</v>
      </c>
      <c r="C485" s="52" t="s">
        <v>975</v>
      </c>
      <c r="D485" s="53">
        <f t="shared" ref="D485:E485" si="138">SUM(D486:D489)</f>
        <v>64862238</v>
      </c>
      <c r="E485" s="53">
        <f t="shared" si="138"/>
        <v>74484552.430000007</v>
      </c>
      <c r="F485" s="54">
        <f t="shared" si="119"/>
        <v>114.83500219341801</v>
      </c>
    </row>
    <row r="486" spans="1:6" ht="12.75" customHeight="1" x14ac:dyDescent="0.2">
      <c r="A486" s="55">
        <v>8413</v>
      </c>
      <c r="B486" s="87" t="s">
        <v>976</v>
      </c>
      <c r="C486" s="52" t="s">
        <v>977</v>
      </c>
      <c r="D486" s="244">
        <v>64862238</v>
      </c>
      <c r="E486" s="244">
        <v>74484552.430000007</v>
      </c>
      <c r="F486" s="54">
        <f t="shared" si="119"/>
        <v>114.83500219341801</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64862238</v>
      </c>
      <c r="E635" s="53">
        <f t="shared" si="178"/>
        <v>74484552.430000007</v>
      </c>
      <c r="F635" s="54">
        <f t="shared" si="119"/>
        <v>114.83500219341801</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2491159</v>
      </c>
      <c r="E637" s="244"/>
      <c r="F637" s="54">
        <f t="shared" si="119"/>
        <v>0</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924290680</v>
      </c>
      <c r="E639" s="53">
        <f t="shared" si="180"/>
        <v>959615402.32000017</v>
      </c>
      <c r="F639" s="54">
        <f t="shared" si="119"/>
        <v>103.82181959467557</v>
      </c>
    </row>
    <row r="640" spans="1:6" ht="12.75" customHeight="1" x14ac:dyDescent="0.2">
      <c r="A640" s="55" t="s">
        <v>606</v>
      </c>
      <c r="B640" s="87" t="s">
        <v>1275</v>
      </c>
      <c r="C640" s="52" t="s">
        <v>1276</v>
      </c>
      <c r="D640" s="53">
        <f t="shared" ref="D640:E640" si="181">D413+D528</f>
        <v>918052218</v>
      </c>
      <c r="E640" s="53">
        <f t="shared" si="181"/>
        <v>964905312.56999993</v>
      </c>
      <c r="F640" s="54">
        <f t="shared" si="119"/>
        <v>105.10353263696379</v>
      </c>
    </row>
    <row r="641" spans="1:6" ht="12.75" customHeight="1" x14ac:dyDescent="0.2">
      <c r="A641" s="55" t="s">
        <v>606</v>
      </c>
      <c r="B641" s="87" t="s">
        <v>1277</v>
      </c>
      <c r="C641" s="52" t="s">
        <v>1278</v>
      </c>
      <c r="D641" s="53">
        <f t="shared" ref="D641:E641" si="182">IF(D639&gt;=D640,D639-D640,0)</f>
        <v>6238462</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5289910.2499997616</v>
      </c>
      <c r="F642" s="54" t="str">
        <f t="shared" si="119"/>
        <v>-</v>
      </c>
    </row>
    <row r="643" spans="1:6" ht="24" x14ac:dyDescent="0.2">
      <c r="A643" s="62" t="s">
        <v>1281</v>
      </c>
      <c r="B643" s="87" t="s">
        <v>1282</v>
      </c>
      <c r="C643" s="63" t="s">
        <v>1281</v>
      </c>
      <c r="D643" s="53">
        <f t="shared" ref="D643:E643" si="184">IF(D416-D417+D637-D638&gt;=0,D416-D417+D637-D638,0)</f>
        <v>0</v>
      </c>
      <c r="E643" s="53">
        <f t="shared" si="184"/>
        <v>2389208.5300000003</v>
      </c>
      <c r="F643" s="54" t="str">
        <f t="shared" si="119"/>
        <v>-</v>
      </c>
    </row>
    <row r="644" spans="1:6" ht="24" x14ac:dyDescent="0.2">
      <c r="A644" s="62" t="s">
        <v>1283</v>
      </c>
      <c r="B644" s="87" t="s">
        <v>1284</v>
      </c>
      <c r="C644" s="63" t="s">
        <v>1283</v>
      </c>
      <c r="D644" s="53">
        <f t="shared" ref="D644:E644" si="185">IF(D417-D416+D638-D637&gt;=0,D417-D416+D638-D637,0)</f>
        <v>3864960</v>
      </c>
      <c r="E644" s="53">
        <f t="shared" si="185"/>
        <v>0</v>
      </c>
      <c r="F644" s="54">
        <f t="shared" si="119"/>
        <v>0</v>
      </c>
    </row>
    <row r="645" spans="1:6" ht="24" x14ac:dyDescent="0.2">
      <c r="A645" s="55" t="s">
        <v>606</v>
      </c>
      <c r="B645" s="87" t="s">
        <v>1285</v>
      </c>
      <c r="C645" s="52" t="s">
        <v>1286</v>
      </c>
      <c r="D645" s="53">
        <f t="shared" ref="D645:E645" si="186">IF(D641+D643-D642-D644&gt;=0,D641+D643-D642-D644,0)</f>
        <v>2373502</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2900701.7199997613</v>
      </c>
      <c r="F646" s="54" t="str">
        <f t="shared" si="119"/>
        <v>-</v>
      </c>
    </row>
    <row r="647" spans="1:6" ht="24" x14ac:dyDescent="0.2">
      <c r="A647" s="57" t="s">
        <v>1289</v>
      </c>
      <c r="B647" s="235" t="s">
        <v>1290</v>
      </c>
      <c r="C647" s="58" t="s">
        <v>1289</v>
      </c>
      <c r="D647" s="245">
        <v>11468178</v>
      </c>
      <c r="E647" s="245">
        <v>13192268.689999999</v>
      </c>
      <c r="F647" s="59">
        <f t="shared" si="119"/>
        <v>115.03369314637423</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4887</v>
      </c>
      <c r="E649" s="244">
        <v>4256.41</v>
      </c>
      <c r="F649" s="54">
        <f t="shared" ref="F649:F724" si="188">IF(D649&lt;&gt;0,IF(E649/D649&gt;=100,"&gt;&gt;100",E649/D649*100),"-")</f>
        <v>87.09658277061591</v>
      </c>
    </row>
    <row r="650" spans="1:6" ht="12.75" customHeight="1" x14ac:dyDescent="0.2">
      <c r="A650" s="55" t="s">
        <v>1294</v>
      </c>
      <c r="B650" s="87" t="s">
        <v>1295</v>
      </c>
      <c r="C650" s="52" t="s">
        <v>1294</v>
      </c>
      <c r="D650" s="244">
        <v>3203768059</v>
      </c>
      <c r="E650" s="244">
        <v>3460389391.1999998</v>
      </c>
      <c r="F650" s="54">
        <f t="shared" si="188"/>
        <v>108.00998472655039</v>
      </c>
    </row>
    <row r="651" spans="1:6" ht="12.75" customHeight="1" x14ac:dyDescent="0.2">
      <c r="A651" s="55" t="s">
        <v>1296</v>
      </c>
      <c r="B651" s="87" t="s">
        <v>1297</v>
      </c>
      <c r="C651" s="52" t="s">
        <v>1296</v>
      </c>
      <c r="D651" s="244">
        <v>3203768690</v>
      </c>
      <c r="E651" s="244">
        <v>3460393647.6100001</v>
      </c>
      <c r="F651" s="54">
        <f t="shared" si="188"/>
        <v>108.01009630973077</v>
      </c>
    </row>
    <row r="652" spans="1:6" ht="24" x14ac:dyDescent="0.2">
      <c r="A652" s="55">
        <v>11</v>
      </c>
      <c r="B652" s="87" t="s">
        <v>1298</v>
      </c>
      <c r="C652" s="52" t="s">
        <v>1299</v>
      </c>
      <c r="D652" s="53">
        <f t="shared" ref="D652:E652" si="189">+D649+D650-D651</f>
        <v>4256</v>
      </c>
      <c r="E652" s="53">
        <f t="shared" si="189"/>
        <v>0</v>
      </c>
      <c r="F652" s="54">
        <f t="shared" si="188"/>
        <v>0</v>
      </c>
    </row>
    <row r="653" spans="1:6" ht="24" x14ac:dyDescent="0.2">
      <c r="A653" s="55" t="s">
        <v>606</v>
      </c>
      <c r="B653" s="87" t="s">
        <v>1300</v>
      </c>
      <c r="C653" s="52" t="s">
        <v>1301</v>
      </c>
      <c r="D653" s="264">
        <v>927</v>
      </c>
      <c r="E653" s="264">
        <v>909</v>
      </c>
      <c r="F653" s="54">
        <f t="shared" si="188"/>
        <v>98.05825242718447</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800</v>
      </c>
      <c r="E655" s="264">
        <v>845</v>
      </c>
      <c r="F655" s="54">
        <f t="shared" si="188"/>
        <v>105.62499999999999</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v>86250</v>
      </c>
      <c r="E676" s="244"/>
      <c r="F676" s="54">
        <f t="shared" si="188"/>
        <v>0</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v>2075464</v>
      </c>
      <c r="E678" s="244">
        <v>878512.5</v>
      </c>
      <c r="F678" s="54">
        <f t="shared" si="188"/>
        <v>42.328486545659189</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29490</v>
      </c>
      <c r="E712" s="244">
        <v>8300</v>
      </c>
      <c r="F712" s="54">
        <f t="shared" si="188"/>
        <v>28.145133943709734</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185387</v>
      </c>
      <c r="E716" s="244">
        <v>195441.63</v>
      </c>
      <c r="F716" s="54">
        <f t="shared" si="188"/>
        <v>105.42358957208435</v>
      </c>
    </row>
    <row r="717" spans="1:6" ht="12.75" customHeight="1" x14ac:dyDescent="0.2">
      <c r="A717" s="55">
        <v>31215</v>
      </c>
      <c r="B717" s="87" t="s">
        <v>1411</v>
      </c>
      <c r="C717" s="52" t="s">
        <v>1412</v>
      </c>
      <c r="D717" s="244">
        <v>302600</v>
      </c>
      <c r="E717" s="244">
        <v>316276.64</v>
      </c>
      <c r="F717" s="54">
        <f t="shared" si="188"/>
        <v>104.51970918704561</v>
      </c>
    </row>
    <row r="718" spans="1:6" ht="12.75" customHeight="1" x14ac:dyDescent="0.2">
      <c r="A718" s="55">
        <v>32121</v>
      </c>
      <c r="B718" s="87" t="s">
        <v>1413</v>
      </c>
      <c r="C718" s="52" t="s">
        <v>1414</v>
      </c>
      <c r="D718" s="244">
        <v>5205129</v>
      </c>
      <c r="E718" s="244">
        <v>5785966.1500000004</v>
      </c>
      <c r="F718" s="54">
        <f t="shared" si="188"/>
        <v>111.15893861612267</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274110</v>
      </c>
      <c r="E720" s="244">
        <v>239504.38</v>
      </c>
      <c r="F720" s="54">
        <f t="shared" si="188"/>
        <v>87.375279997081464</v>
      </c>
    </row>
    <row r="721" spans="1:6" ht="12.75" customHeight="1" x14ac:dyDescent="0.2">
      <c r="A721" s="55" t="s">
        <v>1419</v>
      </c>
      <c r="B721" s="87" t="s">
        <v>1420</v>
      </c>
      <c r="C721" s="52" t="s">
        <v>1419</v>
      </c>
      <c r="D721" s="244">
        <v>121337</v>
      </c>
      <c r="E721" s="244">
        <v>9743.02</v>
      </c>
      <c r="F721" s="54">
        <f t="shared" si="188"/>
        <v>8.0297188821216956</v>
      </c>
    </row>
    <row r="722" spans="1:6" ht="12.75" customHeight="1" x14ac:dyDescent="0.2">
      <c r="A722" s="55" t="s">
        <v>1421</v>
      </c>
      <c r="B722" s="87" t="s">
        <v>1422</v>
      </c>
      <c r="C722" s="52" t="s">
        <v>1421</v>
      </c>
      <c r="D722" s="244">
        <v>1254490</v>
      </c>
      <c r="E722" s="244">
        <v>1323236.33</v>
      </c>
      <c r="F722" s="54">
        <f t="shared" si="188"/>
        <v>105.48002216039984</v>
      </c>
    </row>
    <row r="723" spans="1:6" ht="12.75" customHeight="1" x14ac:dyDescent="0.2">
      <c r="A723" s="55" t="s">
        <v>1423</v>
      </c>
      <c r="B723" s="87" t="s">
        <v>1424</v>
      </c>
      <c r="C723" s="52" t="s">
        <v>1423</v>
      </c>
      <c r="D723" s="244">
        <v>313533</v>
      </c>
      <c r="E723" s="244">
        <v>612809.36</v>
      </c>
      <c r="F723" s="54">
        <f t="shared" si="188"/>
        <v>195.45290607368281</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v>6097735.5599999996</v>
      </c>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v>50933.73</v>
      </c>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v>309000000</v>
      </c>
      <c r="E762" s="244">
        <v>309000000</v>
      </c>
      <c r="F762" s="54">
        <f t="shared" si="190"/>
        <v>100</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97022</v>
      </c>
      <c r="E816" s="244">
        <v>166805.74</v>
      </c>
      <c r="F816" s="54">
        <f t="shared" si="190"/>
        <v>171.92568695759724</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v>7404778</v>
      </c>
      <c r="E820" s="244">
        <v>7369373.2400000002</v>
      </c>
      <c r="F820" s="54">
        <f t="shared" si="190"/>
        <v>99.521866016779981</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2412656</v>
      </c>
      <c r="E823" s="244">
        <v>1768244.7</v>
      </c>
      <c r="F823" s="54">
        <f t="shared" si="190"/>
        <v>73.290377907169528</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v>64862238</v>
      </c>
      <c r="E874" s="244">
        <v>74484552.430000007</v>
      </c>
      <c r="F874" s="54">
        <f t="shared" si="190"/>
        <v>114.83500219341801</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E56" sqref="E5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522211771</v>
      </c>
      <c r="E6" s="231">
        <f t="shared" si="0"/>
        <v>654709891.81999993</v>
      </c>
      <c r="F6" s="232">
        <f t="shared" ref="F6:F260" si="1">IF(D6&gt;0,IF(E6/D6&gt;=100,"&gt;&gt;100",E6/D6*100),"-")</f>
        <v>125.37248836162291</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438690953</v>
      </c>
      <c r="E7" s="106">
        <f t="shared" si="2"/>
        <v>581273510.04999995</v>
      </c>
      <c r="F7" s="95">
        <f t="shared" si="1"/>
        <v>132.50182299747584</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52143122</v>
      </c>
      <c r="E8" s="106">
        <f>E9+E10-E11</f>
        <v>47675901.540000021</v>
      </c>
      <c r="F8" s="95">
        <f t="shared" si="1"/>
        <v>91.432771401758444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26468460</v>
      </c>
      <c r="E9" s="249">
        <v>26499760.079999998</v>
      </c>
      <c r="F9" s="95">
        <f t="shared" si="1"/>
        <v>100.11825425430871</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127872777</v>
      </c>
      <c r="E10" s="249">
        <v>133390191.90000001</v>
      </c>
      <c r="F10" s="95">
        <f t="shared" si="1"/>
        <v>104.31476896759659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102198115</v>
      </c>
      <c r="E11" s="249">
        <v>112214050.44</v>
      </c>
      <c r="F11" s="95">
        <f t="shared" si="1"/>
        <v>109.80050898199052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241503206</v>
      </c>
      <c r="E12" s="106">
        <f t="shared" si="3"/>
        <v>221442393.00999999</v>
      </c>
      <c r="F12" s="95">
        <f t="shared" si="1"/>
        <v>91.693355412432908</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152266447</v>
      </c>
      <c r="E13" s="106">
        <f t="shared" si="4"/>
        <v>151960899.70999998</v>
      </c>
      <c r="F13" s="95">
        <f t="shared" si="1"/>
        <v>99.799333802016136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846038</v>
      </c>
      <c r="E14" s="249">
        <v>846038.42</v>
      </c>
      <c r="F14" s="95">
        <f t="shared" si="1"/>
        <v>100.00004964316025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181936160</v>
      </c>
      <c r="E15" s="249">
        <v>183815103.44999999</v>
      </c>
      <c r="F15" s="95">
        <f t="shared" si="1"/>
        <v>101.03274876747975</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30515751</v>
      </c>
      <c r="E18" s="249">
        <v>32700242.16</v>
      </c>
      <c r="F18" s="95">
        <f t="shared" si="1"/>
        <v>107.15856922544688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40385600</v>
      </c>
      <c r="E19" s="106">
        <f t="shared" si="5"/>
        <v>7608788.049999997</v>
      </c>
      <c r="F19" s="95">
        <f t="shared" si="1"/>
        <v>18.840349159106211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176928093</v>
      </c>
      <c r="E20" s="249">
        <v>63801767.100000001</v>
      </c>
      <c r="F20" s="95">
        <f t="shared" si="1"/>
        <v>36.060845973171709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20263052</v>
      </c>
      <c r="E21" s="249">
        <v>12960723.76</v>
      </c>
      <c r="F21" s="95">
        <f t="shared" si="1"/>
        <v>63.962347626606295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2381717</v>
      </c>
      <c r="E22" s="249">
        <v>2372290.7200000002</v>
      </c>
      <c r="F22" s="95">
        <f t="shared" si="1"/>
        <v>99.604223339716697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107798</v>
      </c>
      <c r="E24" s="249">
        <v>17123.13</v>
      </c>
      <c r="F24" s="95">
        <f t="shared" si="1"/>
        <v>15.884459823002285</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2235249</v>
      </c>
      <c r="E26" s="249">
        <v>1160920.5900000001</v>
      </c>
      <c r="F26" s="95">
        <f t="shared" si="1"/>
        <v>51.936969438304189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161530309</v>
      </c>
      <c r="E28" s="249">
        <v>72704037.25</v>
      </c>
      <c r="F28" s="95">
        <f t="shared" si="1"/>
        <v>45.009532700144838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1184135</v>
      </c>
      <c r="E29" s="106">
        <f t="shared" si="6"/>
        <v>6406144.1999999993</v>
      </c>
      <c r="F29" s="95">
        <f t="shared" si="1"/>
        <v>540.99779163693324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4010946</v>
      </c>
      <c r="E30" s="249">
        <v>9724095.6099999994</v>
      </c>
      <c r="F30" s="95">
        <f t="shared" si="1"/>
        <v>242.43895604677797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2826811</v>
      </c>
      <c r="E34" s="249">
        <v>3317951.41</v>
      </c>
      <c r="F34" s="95">
        <f t="shared" si="1"/>
        <v>117.37436319584154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47667024</v>
      </c>
      <c r="E45" s="106">
        <f t="shared" si="9"/>
        <v>55466561.049999997</v>
      </c>
      <c r="F45" s="95">
        <f t="shared" si="1"/>
        <v>116.36254247800323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130483543</v>
      </c>
      <c r="E47" s="249">
        <v>130280188.61</v>
      </c>
      <c r="F47" s="95">
        <f t="shared" si="1"/>
        <v>99.844153227813564</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82816519</v>
      </c>
      <c r="E50" s="249">
        <v>74813627.560000002</v>
      </c>
      <c r="F50" s="95">
        <f t="shared" si="1"/>
        <v>90.336600068882404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467299</v>
      </c>
      <c r="E51" s="249">
        <v>467298.7</v>
      </c>
      <c r="F51" s="95">
        <f t="shared" si="1"/>
        <v>99.999935801274987</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6597</v>
      </c>
      <c r="E52" s="106">
        <f t="shared" si="10"/>
        <v>7962.6499999999069</v>
      </c>
      <c r="F52" s="95">
        <f t="shared" si="1"/>
        <v>120.70107624677742</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6597</v>
      </c>
      <c r="E53" s="249">
        <v>7962.65</v>
      </c>
      <c r="F53" s="95">
        <f t="shared" si="1"/>
        <v>120.70107624677884</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1783395</v>
      </c>
      <c r="E54" s="249">
        <v>1878094.28</v>
      </c>
      <c r="F54" s="95">
        <f t="shared" si="1"/>
        <v>105.31005638122795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1783395</v>
      </c>
      <c r="E55" s="249">
        <v>1878094.28</v>
      </c>
      <c r="F55" s="95">
        <f t="shared" si="1"/>
        <v>105.31005638122795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143698527</v>
      </c>
      <c r="E56" s="106">
        <f t="shared" si="11"/>
        <v>308966712.61000001</v>
      </c>
      <c r="F56" s="95">
        <f t="shared" si="1"/>
        <v>215.01035470600195</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140391186</v>
      </c>
      <c r="E57" s="249">
        <v>260409573.58000001</v>
      </c>
      <c r="F57" s="95">
        <f t="shared" si="1"/>
        <v>185.48854881815731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143541</v>
      </c>
      <c r="E58" s="249">
        <v>42431135.899999999</v>
      </c>
      <c r="F58" s="95" t="str">
        <f t="shared" si="1"/>
        <v>&gt;&gt;100</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3163800</v>
      </c>
      <c r="E61" s="249">
        <v>6126003.1299999999</v>
      </c>
      <c r="F61" s="95">
        <f t="shared" si="1"/>
        <v>193.62801472912321</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872202</v>
      </c>
      <c r="E63" s="106">
        <f t="shared" si="12"/>
        <v>2713241.54</v>
      </c>
      <c r="F63" s="95">
        <f t="shared" si="1"/>
        <v>311.07949076016791</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872202</v>
      </c>
      <c r="E64" s="249">
        <v>2713241.54</v>
      </c>
      <c r="F64" s="95">
        <f t="shared" si="1"/>
        <v>311.07949076016791</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83520818</v>
      </c>
      <c r="E68" s="106">
        <f t="shared" si="13"/>
        <v>73436381.769999996</v>
      </c>
      <c r="F68" s="95">
        <f t="shared" si="1"/>
        <v>87.925841159745346</v>
      </c>
      <c r="G68" s="89"/>
      <c r="H68" s="89"/>
      <c r="I68" s="89"/>
      <c r="J68" s="89"/>
      <c r="K68" s="89"/>
      <c r="L68" s="89"/>
      <c r="M68" s="89"/>
      <c r="N68" s="89"/>
      <c r="O68" s="89"/>
      <c r="P68" s="89"/>
      <c r="Q68" s="89"/>
      <c r="R68" s="89"/>
      <c r="S68" s="89"/>
      <c r="T68" s="89"/>
      <c r="U68" s="89"/>
      <c r="V68" s="89"/>
      <c r="W68" s="89"/>
      <c r="X68" s="89"/>
    </row>
    <row r="69" spans="1:24" ht="12.75" customHeight="1" x14ac:dyDescent="0.2">
      <c r="A69" s="93" t="s">
        <v>35</v>
      </c>
      <c r="B69" s="88" t="s">
        <v>2070</v>
      </c>
      <c r="C69" s="94" t="s">
        <v>35</v>
      </c>
      <c r="D69" s="106">
        <f t="shared" ref="D69:E69" si="14">+D70+D75+D76+D77</f>
        <v>4256</v>
      </c>
      <c r="E69" s="106">
        <f t="shared" si="14"/>
        <v>0</v>
      </c>
      <c r="F69" s="95">
        <f t="shared" si="1"/>
        <v>0</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4256</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2555678</v>
      </c>
      <c r="E78" s="106">
        <f>E79+SUM(E82:E84)-E85+E86</f>
        <v>3902732.29</v>
      </c>
      <c r="F78" s="95">
        <f t="shared" si="1"/>
        <v>152.70829462866607</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v>22681.69</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v>33664</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2522014</v>
      </c>
      <c r="E86" s="249">
        <v>3880050.6</v>
      </c>
      <c r="F86" s="95">
        <f t="shared" si="1"/>
        <v>153.84730616086986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587</v>
      </c>
      <c r="E118" s="106">
        <f t="shared" si="20"/>
        <v>587</v>
      </c>
      <c r="F118" s="95">
        <f t="shared" si="1"/>
        <v>100</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587</v>
      </c>
      <c r="E119" s="106">
        <f t="shared" si="21"/>
        <v>587</v>
      </c>
      <c r="F119" s="95">
        <f t="shared" si="1"/>
        <v>100</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v>587</v>
      </c>
      <c r="E125" s="249">
        <v>587</v>
      </c>
      <c r="F125" s="95">
        <f t="shared" si="1"/>
        <v>100</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952</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954</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956</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1168</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1172</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1178</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64810765</v>
      </c>
      <c r="E146" s="106">
        <f t="shared" si="26"/>
        <v>53572467.32</v>
      </c>
      <c r="F146" s="95">
        <f t="shared" si="1"/>
        <v>82.659828687410183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3364063</v>
      </c>
      <c r="E149" s="106">
        <f t="shared" si="27"/>
        <v>3142101.4</v>
      </c>
      <c r="F149" s="95">
        <f t="shared" si="1"/>
        <v>93.401978500402635</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v>3364063</v>
      </c>
      <c r="E155" s="249">
        <v>2909139.25</v>
      </c>
      <c r="F155" s="95">
        <f t="shared" si="1"/>
        <v>86.476955098641142</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v>232962.15</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1400</v>
      </c>
      <c r="E160" s="249">
        <v>1400</v>
      </c>
      <c r="F160" s="95">
        <f t="shared" si="1"/>
        <v>100</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61445302</v>
      </c>
      <c r="E161" s="249">
        <v>50428965.920000002</v>
      </c>
      <c r="F161" s="95">
        <f t="shared" si="1"/>
        <v>82.071312661137213</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4681354</v>
      </c>
      <c r="E164" s="106">
        <f t="shared" si="28"/>
        <v>2768326.47</v>
      </c>
      <c r="F164" s="95">
        <f t="shared" si="1"/>
        <v>59.135166236093241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4681354</v>
      </c>
      <c r="E166" s="249">
        <v>2768326.47</v>
      </c>
      <c r="F166" s="95">
        <f t="shared" si="1"/>
        <v>59.135166236093241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2257</v>
      </c>
      <c r="C170" s="94" t="s">
        <v>1289</v>
      </c>
      <c r="D170" s="106">
        <f t="shared" ref="D170:E170" si="29">SUM(D171:D173)</f>
        <v>11468178</v>
      </c>
      <c r="E170" s="106">
        <f t="shared" si="29"/>
        <v>13192268.689999999</v>
      </c>
      <c r="F170" s="95">
        <f t="shared" si="1"/>
        <v>115.03369314637423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11468178</v>
      </c>
      <c r="E173" s="249">
        <v>13192268.689999999</v>
      </c>
      <c r="F173" s="95">
        <f t="shared" si="1"/>
        <v>115.03369314637423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522211771</v>
      </c>
      <c r="E175" s="106">
        <f t="shared" si="30"/>
        <v>654709891.81999993</v>
      </c>
      <c r="F175" s="95">
        <f t="shared" si="1"/>
        <v>125.37248836162291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76463975</v>
      </c>
      <c r="E176" s="106">
        <f t="shared" si="31"/>
        <v>78983175.899999991</v>
      </c>
      <c r="F176" s="95">
        <f t="shared" si="1"/>
        <v>103.29462456012782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57352286</v>
      </c>
      <c r="E177" s="106">
        <f t="shared" si="32"/>
        <v>66076009.350000001</v>
      </c>
      <c r="F177" s="95">
        <f t="shared" si="1"/>
        <v>115.21076832055135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11232047</v>
      </c>
      <c r="E178" s="249">
        <v>12857351.85</v>
      </c>
      <c r="F178" s="95">
        <f t="shared" si="1"/>
        <v>114.47024616260954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6413110</v>
      </c>
      <c r="E179" s="249">
        <v>11322962.869999999</v>
      </c>
      <c r="F179" s="95">
        <f t="shared" si="1"/>
        <v>176.55962349000717</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10693.08</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v>9697.6</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v>995.48</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316320</v>
      </c>
      <c r="E186" s="249">
        <v>636744.84</v>
      </c>
      <c r="F186" s="95">
        <f t="shared" si="1"/>
        <v>201.29768588770864</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39390809</v>
      </c>
      <c r="E188" s="249">
        <v>41248256.710000001</v>
      </c>
      <c r="F188" s="95">
        <f t="shared" si="1"/>
        <v>104.71543427808247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19111689</v>
      </c>
      <c r="E189" s="249">
        <v>7490760.6699999999</v>
      </c>
      <c r="F189" s="95">
        <f t="shared" si="1"/>
        <v>39.194655532538228</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5416405.8799999999</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5416405.8799999999</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v>5416405.8799999999</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445747796</v>
      </c>
      <c r="E237" s="106">
        <f t="shared" si="41"/>
        <v>575726715.91999996</v>
      </c>
      <c r="F237" s="95">
        <f t="shared" si="1"/>
        <v>129.15974483472263</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438691540</v>
      </c>
      <c r="E238" s="106">
        <f t="shared" si="42"/>
        <v>575857691.16999996</v>
      </c>
      <c r="F238" s="95">
        <f t="shared" si="1"/>
        <v>131.26710653458235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438691540</v>
      </c>
      <c r="E239" s="106">
        <f t="shared" si="43"/>
        <v>581274097.04999995</v>
      </c>
      <c r="F239" s="95">
        <f t="shared" si="1"/>
        <v>132.50177950776072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438691540</v>
      </c>
      <c r="E240" s="249">
        <v>581274097.04999995</v>
      </c>
      <c r="F240" s="95">
        <f t="shared" si="1"/>
        <v>132.50177950776072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5416405.8799999999</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v>5416405.8799999999</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2373502</v>
      </c>
      <c r="E245" s="106">
        <f t="shared" si="45"/>
        <v>-2900701.7200000007</v>
      </c>
      <c r="F245" s="95">
        <f t="shared" si="1"/>
        <v>-122.2118928064944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3331897</v>
      </c>
      <c r="E246" s="106">
        <f t="shared" si="46"/>
        <v>6197119.7400000002</v>
      </c>
      <c r="F246" s="95">
        <f t="shared" si="1"/>
        <v>185.99373690123076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3331897</v>
      </c>
      <c r="E247" s="249"/>
      <c r="F247" s="95">
        <f t="shared" si="1"/>
        <v>0</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c r="E248" s="249">
        <v>6197119.7400000002</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958395</v>
      </c>
      <c r="E250" s="106">
        <f t="shared" si="47"/>
        <v>9097821.4600000009</v>
      </c>
      <c r="F250" s="95">
        <f t="shared" si="1"/>
        <v>949.27680757933842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v>9097821.4600000009</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958395</v>
      </c>
      <c r="E252" s="249"/>
      <c r="F252" s="95">
        <f t="shared" si="1"/>
        <v>0</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1400</v>
      </c>
      <c r="E255" s="249">
        <v>1400</v>
      </c>
      <c r="F255" s="95">
        <f t="shared" si="1"/>
        <v>100</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4681354</v>
      </c>
      <c r="E256" s="249">
        <v>2768326.47</v>
      </c>
      <c r="F256" s="95">
        <f t="shared" si="1"/>
        <v>59.135166236093241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13979771720</v>
      </c>
      <c r="E259" s="106">
        <f t="shared" si="49"/>
        <v>1690293870.6800001</v>
      </c>
      <c r="F259" s="95">
        <f t="shared" si="1"/>
        <v>12.090997653858686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13979771720</v>
      </c>
      <c r="E260" s="250">
        <v>1690293870.6800001</v>
      </c>
      <c r="F260" s="99">
        <f t="shared" si="1"/>
        <v>12.090997653858686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64810765</v>
      </c>
      <c r="E265" s="249">
        <v>53572467.32</v>
      </c>
      <c r="F265" s="95">
        <f t="shared" si="50"/>
        <v>82.659828687410183</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811865</v>
      </c>
      <c r="E266" s="249">
        <v>508599.78</v>
      </c>
      <c r="F266" s="95">
        <f t="shared" si="50"/>
        <v>62.645856146034141</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3869489</v>
      </c>
      <c r="E267" s="249">
        <v>2259726.69</v>
      </c>
      <c r="F267" s="95">
        <f t="shared" si="50"/>
        <v>58.39858156981451</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2420519</v>
      </c>
      <c r="E268" s="249">
        <v>2361653.0099999998</v>
      </c>
      <c r="F268" s="95">
        <f t="shared" si="50"/>
        <v>97.56804263878945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101495</v>
      </c>
      <c r="E269" s="249">
        <v>1518397.59</v>
      </c>
      <c r="F269" s="95">
        <f t="shared" si="50"/>
        <v>1496.0319129021136</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61445302</v>
      </c>
      <c r="E286" s="249">
        <v>50428965.920000002</v>
      </c>
      <c r="F286" s="95">
        <f t="shared" si="50"/>
        <v>82.071312661137213</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289516</v>
      </c>
      <c r="E287" s="249">
        <v>12185</v>
      </c>
      <c r="F287" s="95">
        <f t="shared" si="50"/>
        <v>4.2087483938711507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57062770</v>
      </c>
      <c r="E288" s="249">
        <v>66063824.350000001</v>
      </c>
      <c r="F288" s="95">
        <f t="shared" si="50"/>
        <v>115.77395270156006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19111689</v>
      </c>
      <c r="E290" s="249">
        <v>7490760.6699999999</v>
      </c>
      <c r="F290" s="95">
        <f t="shared" si="50"/>
        <v>39.194655532538228</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v>5416405.8799999999</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101495</v>
      </c>
      <c r="E295" s="249">
        <v>184961.65</v>
      </c>
      <c r="F295" s="95">
        <f t="shared" si="50"/>
        <v>182.23720380314302</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34917326</v>
      </c>
      <c r="E296" s="249">
        <v>33576641.280000001</v>
      </c>
      <c r="F296" s="95">
        <f t="shared" si="50"/>
        <v>96.160402660845222</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2052646</v>
      </c>
      <c r="E297" s="249">
        <v>5234007.5</v>
      </c>
      <c r="F297" s="95">
        <f t="shared" si="50"/>
        <v>254.98831751797434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33664</v>
      </c>
      <c r="E298" s="249"/>
      <c r="F298" s="95">
        <f t="shared" si="50"/>
        <v>0</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2285678</v>
      </c>
      <c r="E302" s="249">
        <v>2252646.2799999998</v>
      </c>
      <c r="F302" s="95">
        <f t="shared" si="50"/>
        <v>98.554839308074008</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8" sqref="E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774751713</v>
      </c>
      <c r="E5" s="81">
        <f t="shared" si="0"/>
        <v>841007825.62</v>
      </c>
      <c r="F5" s="82">
        <f t="shared" ref="F5:F141" si="1">IF(D5&gt;0,IF(E5/D5&gt;=100,"&gt;&gt;100",E5/D5*100),"-")</f>
        <v>108.55191560189554</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768651897</v>
      </c>
      <c r="E6" s="83">
        <f t="shared" si="2"/>
        <v>835103388.16999996</v>
      </c>
      <c r="F6" s="65">
        <f t="shared" si="1"/>
        <v>108.64519965791484</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768651897</v>
      </c>
      <c r="E7" s="251">
        <v>835103388.16999996</v>
      </c>
      <c r="F7" s="65">
        <f t="shared" si="1"/>
        <v>108.64519965791484</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6099816</v>
      </c>
      <c r="E13" s="83">
        <f t="shared" si="4"/>
        <v>5904437.4500000002</v>
      </c>
      <c r="F13" s="65">
        <f t="shared" si="1"/>
        <v>96.796976335023871</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6099816</v>
      </c>
      <c r="E16" s="251">
        <v>5904437.4500000002</v>
      </c>
      <c r="F16" s="65">
        <f t="shared" si="1"/>
        <v>96.796976335023871</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143300505</v>
      </c>
      <c r="E28" s="83">
        <f t="shared" si="6"/>
        <v>123897486.94999999</v>
      </c>
      <c r="F28" s="65">
        <f t="shared" si="1"/>
        <v>86.459909509739688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129046296</v>
      </c>
      <c r="E31" s="251">
        <v>101176046.73999999</v>
      </c>
      <c r="F31" s="65">
        <f t="shared" si="1"/>
        <v>78.402906457694826</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14254209</v>
      </c>
      <c r="E32" s="251">
        <v>22721440.210000001</v>
      </c>
      <c r="F32" s="65">
        <f t="shared" si="1"/>
        <v>159.4016210229554</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918052218</v>
      </c>
      <c r="E141" s="108">
        <f t="shared" si="28"/>
        <v>964905312.56999993</v>
      </c>
      <c r="F141" s="84">
        <f t="shared" si="1"/>
        <v>105.10353263696379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H24" sqref="H24"/>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1878943.13</v>
      </c>
      <c r="E5" s="109">
        <f t="shared" si="0"/>
        <v>68945273.620000005</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1878943.13</v>
      </c>
      <c r="E6" s="110">
        <f t="shared" si="1"/>
        <v>13176677.65</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1878943.13</v>
      </c>
      <c r="E7" s="110">
        <f t="shared" si="2"/>
        <v>13176677.65</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1878943.13</v>
      </c>
      <c r="E9" s="252">
        <v>13176677.65</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55768595.969999999</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55768595.969999999</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v>55768595.969999999</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2" workbookViewId="0">
      <selection activeCell="D103" sqref="D10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76463974.810000002</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983106553.0999999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331182601.94999999</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404943882.41999996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149235512.03999999</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241692808.33000001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65427.89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9285454.0800000001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282754.56</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4381925.5199999996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241185816.22999999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5794252.5</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5794252.5</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980587352.00999999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332187703.69999999</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394898192.76999998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147610207.05000001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236784903.06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54734.81</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8965028.8399999999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282754.56</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1200564.45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253123608.91999999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377846.62</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377846.62</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78983175.899999857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12185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12185</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12185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12185</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78970990.900000006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36338940.560000002</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30041748.370000001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7173896.0899999999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5416405.8799999999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8"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0</v>
      </c>
      <c r="H3" s="130">
        <f>IF(RefStr!C12&lt;&gt;"",INT(VALUE(MID(RefStr!C12,6,2))),0)</f>
        <v>0</v>
      </c>
      <c r="I3" s="131">
        <f>RefStr!C10*1</f>
        <v>0</v>
      </c>
      <c r="J3" s="132" t="str">
        <f>RefStr!H7</f>
        <v>DA</v>
      </c>
      <c r="K3" s="130" t="str">
        <f>RefStr!H9</f>
        <v>DA</v>
      </c>
      <c r="L3" s="130" t="str">
        <f>RefStr!H10</f>
        <v>DA</v>
      </c>
      <c r="M3" s="130" t="str">
        <f>RefStr!H8</f>
        <v>DA</v>
      </c>
      <c r="N3" s="130" t="str">
        <f>RefStr!H11</f>
        <v>DA</v>
      </c>
      <c r="O3" s="133">
        <f>RefStr!C6</f>
        <v>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1</v>
      </c>
      <c r="M221" s="73">
        <f>IF(AND('PR-RAS'!E189&gt;0,'PR-RAS'!E725=0),1,0)</f>
        <v>1</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Sertić</cp:lastModifiedBy>
  <cp:lastPrinted>2023-01-26T11:44:47Z</cp:lastPrinted>
  <dcterms:created xsi:type="dcterms:W3CDTF">2022-04-01T05:14:30Z</dcterms:created>
  <dcterms:modified xsi:type="dcterms:W3CDTF">2023-01-26T11:53:38Z</dcterms:modified>
</cp:coreProperties>
</file>